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C:\NCHCFA\Medicare Rates\"/>
    </mc:Choice>
  </mc:AlternateContent>
  <xr:revisionPtr revIDLastSave="0" documentId="8_{2EA10CCE-9F68-43F8-A039-9BDC91AC2367}" xr6:coauthVersionLast="47" xr6:coauthVersionMax="47" xr10:uidLastSave="{00000000-0000-0000-0000-000000000000}"/>
  <workbookProtection workbookAlgorithmName="SHA-512" workbookHashValue="KWnFGCzYyEtfLzflAbJ3frMQ6xLyHDBkE8G6T05FGMJh03KjOELunsIz47pgudf/2AxOv4lMUkkzFRHADCWMaQ==" workbookSaltValue="66nd2/S5EFjrcotWZ/2FTg==" workbookSpinCount="100000" lockStructure="1"/>
  <bookViews>
    <workbookView xWindow="-108" yWindow="-108" windowWidth="23256" windowHeight="12576" tabRatio="804" activeTab="1" xr2:uid="{37ED6B40-256A-4FA2-95EE-8E896D4D3F6D}"/>
  </bookViews>
  <sheets>
    <sheet name="Read Me" sheetId="10" r:id="rId1"/>
    <sheet name="Rate Calculation" sheetId="1" r:id="rId2"/>
    <sheet name="Rates for Calc" sheetId="5" state="hidden" r:id="rId3"/>
    <sheet name="Labor Alloc. Rates" sheetId="7" state="hidden" r:id="rId4"/>
    <sheet name="Urban Adjusted Rates" sheetId="2" state="hidden" r:id="rId5"/>
    <sheet name="Rural Adjusted Rates" sheetId="3" state="hidden" r:id="rId6"/>
    <sheet name="Unadjusted Federal Rates" sheetId="4" state="hidden" r:id="rId7"/>
    <sheet name="Sheet1" sheetId="9" state="hidden" r:id="rId8"/>
    <sheet name="Therapy Factor" sheetId="8"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1" l="1"/>
  <c r="K3" i="9" l="1"/>
  <c r="K4" i="9" s="1" a="1"/>
  <c r="K4" i="9" s="1"/>
  <c r="K2" i="9"/>
  <c r="L11" i="1"/>
  <c r="L10" i="1" a="1"/>
  <c r="L10" i="1" s="1"/>
  <c r="E4" i="1" s="1"/>
  <c r="G2" i="9" a="1"/>
  <c r="G2" i="9" s="1"/>
  <c r="F2" i="9" a="1"/>
  <c r="F2" i="9" s="1"/>
  <c r="B28" i="3"/>
  <c r="B28" i="2"/>
  <c r="H8" i="1"/>
  <c r="H7" i="1"/>
  <c r="H6" i="1"/>
  <c r="H5" i="1"/>
  <c r="H4" i="1"/>
  <c r="H3" i="1"/>
  <c r="E17" i="1"/>
  <c r="G17" i="1"/>
  <c r="F17" i="1"/>
  <c r="D17" i="1"/>
  <c r="C17" i="1"/>
  <c r="B17" i="1"/>
  <c r="E3" i="1" l="1"/>
  <c r="E8" i="1"/>
  <c r="E7" i="1"/>
  <c r="E6" i="1"/>
  <c r="E5" i="1"/>
  <c r="B7" i="1" l="1"/>
  <c r="B5" i="1"/>
  <c r="B3" i="1"/>
  <c r="B6" i="1"/>
  <c r="F16" i="1"/>
  <c r="I26" i="7" l="1"/>
  <c r="B28" i="5"/>
  <c r="C8" i="1" s="1"/>
  <c r="B12" i="1"/>
  <c r="D21" i="1" s="1"/>
  <c r="B4" i="1"/>
  <c r="I4" i="7"/>
  <c r="I18" i="7"/>
  <c r="H7" i="7"/>
  <c r="I10" i="7"/>
  <c r="B5" i="7"/>
  <c r="D11" i="7"/>
  <c r="I14" i="7"/>
  <c r="B9" i="7"/>
  <c r="H3" i="7"/>
  <c r="F9" i="7"/>
  <c r="B13" i="7"/>
  <c r="B17" i="7"/>
  <c r="H25" i="7"/>
  <c r="F5" i="7"/>
  <c r="K6" i="7"/>
  <c r="H11" i="7"/>
  <c r="F13" i="7"/>
  <c r="D15" i="7"/>
  <c r="H17" i="7"/>
  <c r="H21" i="7"/>
  <c r="I27" i="7"/>
  <c r="H24" i="7"/>
  <c r="I21" i="7"/>
  <c r="I17" i="7"/>
  <c r="H16" i="7"/>
  <c r="F14" i="7"/>
  <c r="H12" i="7"/>
  <c r="I11" i="7"/>
  <c r="B10" i="7"/>
  <c r="F8" i="7"/>
  <c r="I7" i="7"/>
  <c r="D6" i="7"/>
  <c r="B4" i="7"/>
  <c r="B28" i="7"/>
  <c r="I25" i="7"/>
  <c r="H20" i="7"/>
  <c r="D18" i="7"/>
  <c r="B16" i="7"/>
  <c r="B14" i="7"/>
  <c r="D12" i="7"/>
  <c r="F10" i="7"/>
  <c r="B8" i="7"/>
  <c r="H6" i="7"/>
  <c r="K5" i="7"/>
  <c r="F4" i="7"/>
  <c r="I3" i="7"/>
  <c r="D3" i="7"/>
  <c r="D7" i="7"/>
  <c r="I8" i="7"/>
  <c r="I22" i="7"/>
  <c r="B3" i="7"/>
  <c r="F3" i="7"/>
  <c r="K4" i="7"/>
  <c r="D5" i="7"/>
  <c r="H5" i="7"/>
  <c r="I6" i="7"/>
  <c r="B7" i="7"/>
  <c r="F7" i="7"/>
  <c r="K8" i="7"/>
  <c r="D9" i="7"/>
  <c r="H9" i="7"/>
  <c r="B11" i="7"/>
  <c r="F11" i="7"/>
  <c r="I12" i="7"/>
  <c r="D13" i="7"/>
  <c r="H13" i="7"/>
  <c r="B15" i="7"/>
  <c r="H15" i="7"/>
  <c r="I16" i="7"/>
  <c r="D17" i="7"/>
  <c r="H19" i="7"/>
  <c r="I20" i="7"/>
  <c r="H23" i="7"/>
  <c r="I24" i="7"/>
  <c r="H27" i="7"/>
  <c r="K3" i="7"/>
  <c r="D4" i="7"/>
  <c r="H4" i="7"/>
  <c r="I5" i="7"/>
  <c r="B6" i="7"/>
  <c r="F6" i="7"/>
  <c r="K7" i="7"/>
  <c r="D8" i="7"/>
  <c r="H8" i="7"/>
  <c r="I9" i="7"/>
  <c r="D10" i="7"/>
  <c r="H10" i="7"/>
  <c r="B12" i="7"/>
  <c r="F12" i="7"/>
  <c r="I13" i="7"/>
  <c r="D14" i="7"/>
  <c r="H14" i="7"/>
  <c r="I15" i="7"/>
  <c r="D16" i="7"/>
  <c r="B18" i="7"/>
  <c r="H18" i="7"/>
  <c r="I19" i="7"/>
  <c r="H22" i="7"/>
  <c r="I23" i="7"/>
  <c r="H26" i="7"/>
  <c r="L27" i="3"/>
  <c r="L26" i="3"/>
  <c r="L25" i="3"/>
  <c r="L24" i="3"/>
  <c r="L23" i="3"/>
  <c r="L22" i="3"/>
  <c r="L21" i="3"/>
  <c r="L20" i="3"/>
  <c r="L19" i="3"/>
  <c r="L18" i="3"/>
  <c r="L17" i="3"/>
  <c r="L16" i="3"/>
  <c r="L15" i="3"/>
  <c r="L14" i="3"/>
  <c r="L13" i="3"/>
  <c r="L12" i="3"/>
  <c r="L11" i="3"/>
  <c r="L10" i="3"/>
  <c r="L9" i="3"/>
  <c r="G27" i="3"/>
  <c r="G26" i="3"/>
  <c r="G25" i="3"/>
  <c r="G24" i="3"/>
  <c r="G23" i="3"/>
  <c r="G22" i="3"/>
  <c r="G21" i="3"/>
  <c r="G20" i="3"/>
  <c r="G19" i="3"/>
  <c r="G18" i="3"/>
  <c r="G17" i="3"/>
  <c r="G16" i="3"/>
  <c r="G15" i="3"/>
  <c r="E27" i="3"/>
  <c r="C27" i="3"/>
  <c r="E26" i="3"/>
  <c r="C26" i="3"/>
  <c r="E25" i="3"/>
  <c r="C25" i="3"/>
  <c r="E24" i="3"/>
  <c r="C24" i="3"/>
  <c r="E23" i="3"/>
  <c r="C23" i="3"/>
  <c r="E22" i="3"/>
  <c r="C22" i="3"/>
  <c r="E21" i="3"/>
  <c r="C21" i="3"/>
  <c r="E20" i="3"/>
  <c r="C20" i="3"/>
  <c r="E19" i="3"/>
  <c r="C19" i="3"/>
  <c r="L27" i="2"/>
  <c r="L26" i="2"/>
  <c r="L25" i="2"/>
  <c r="L24" i="2"/>
  <c r="L23" i="2"/>
  <c r="L22" i="2"/>
  <c r="L21" i="2"/>
  <c r="L20" i="2"/>
  <c r="L19" i="2"/>
  <c r="L18" i="2"/>
  <c r="L17" i="2"/>
  <c r="L16" i="2"/>
  <c r="L15" i="2"/>
  <c r="L14" i="2"/>
  <c r="L13" i="2"/>
  <c r="L12" i="2"/>
  <c r="L11" i="2"/>
  <c r="L10" i="2"/>
  <c r="L9" i="2"/>
  <c r="G27" i="2"/>
  <c r="G26" i="2"/>
  <c r="G25" i="2"/>
  <c r="G24" i="2"/>
  <c r="G23" i="2"/>
  <c r="G22" i="2"/>
  <c r="G21" i="2"/>
  <c r="G20" i="2"/>
  <c r="G19" i="2"/>
  <c r="G18" i="2"/>
  <c r="G17" i="2"/>
  <c r="G16" i="2"/>
  <c r="G15" i="2"/>
  <c r="E20" i="2"/>
  <c r="E21" i="2"/>
  <c r="E22" i="2"/>
  <c r="E23" i="2"/>
  <c r="E24" i="2"/>
  <c r="E25" i="2"/>
  <c r="E26" i="2"/>
  <c r="E27" i="2"/>
  <c r="E19" i="2"/>
  <c r="C27" i="2"/>
  <c r="C26" i="2"/>
  <c r="C25" i="2"/>
  <c r="C24" i="2"/>
  <c r="C23" i="2"/>
  <c r="C22" i="2"/>
  <c r="C21" i="2"/>
  <c r="C20" i="2"/>
  <c r="C19" i="2"/>
  <c r="I27" i="5"/>
  <c r="H27" i="5"/>
  <c r="I26" i="5"/>
  <c r="H26" i="5"/>
  <c r="I25" i="5"/>
  <c r="H25" i="5"/>
  <c r="I24" i="5"/>
  <c r="H24" i="5"/>
  <c r="I23" i="5"/>
  <c r="H23" i="5"/>
  <c r="I22" i="5"/>
  <c r="H22" i="5"/>
  <c r="I21" i="5"/>
  <c r="H21" i="5"/>
  <c r="I20" i="5"/>
  <c r="H20" i="5"/>
  <c r="I19" i="5"/>
  <c r="H19" i="5"/>
  <c r="I18" i="5"/>
  <c r="H18" i="5"/>
  <c r="D18" i="5"/>
  <c r="B18" i="5"/>
  <c r="I17" i="5"/>
  <c r="H17" i="5"/>
  <c r="D17" i="5"/>
  <c r="B17" i="5"/>
  <c r="I16" i="5"/>
  <c r="H16" i="5"/>
  <c r="D16" i="5"/>
  <c r="B16" i="5"/>
  <c r="I15" i="5"/>
  <c r="H15" i="5"/>
  <c r="D15" i="5"/>
  <c r="B15" i="5"/>
  <c r="I14" i="5"/>
  <c r="H14" i="5"/>
  <c r="F14" i="5"/>
  <c r="D14" i="5"/>
  <c r="B14" i="5"/>
  <c r="I13" i="5"/>
  <c r="H13" i="5"/>
  <c r="F13" i="5"/>
  <c r="D13" i="5"/>
  <c r="B13" i="5"/>
  <c r="I12" i="5"/>
  <c r="H12" i="5"/>
  <c r="F12" i="5"/>
  <c r="D12" i="5"/>
  <c r="B12" i="5"/>
  <c r="I11" i="5"/>
  <c r="H11" i="5"/>
  <c r="F11" i="5"/>
  <c r="D11" i="5"/>
  <c r="B11" i="5"/>
  <c r="I10" i="5"/>
  <c r="H10" i="5"/>
  <c r="F10" i="5"/>
  <c r="D10" i="5"/>
  <c r="B10" i="5"/>
  <c r="I9" i="5"/>
  <c r="H9" i="5"/>
  <c r="F9" i="5"/>
  <c r="D9" i="5"/>
  <c r="B9" i="5"/>
  <c r="K8" i="5"/>
  <c r="I8" i="5"/>
  <c r="H8" i="5"/>
  <c r="F8" i="5"/>
  <c r="D8" i="5"/>
  <c r="B8" i="5"/>
  <c r="K7" i="5"/>
  <c r="I7" i="5"/>
  <c r="H7" i="5"/>
  <c r="F7" i="5"/>
  <c r="D7" i="5"/>
  <c r="B7" i="5"/>
  <c r="K6" i="5"/>
  <c r="I6" i="5"/>
  <c r="H6" i="5"/>
  <c r="F6" i="5"/>
  <c r="D6" i="5"/>
  <c r="B6" i="5"/>
  <c r="K5" i="5"/>
  <c r="I5" i="5"/>
  <c r="H5" i="5"/>
  <c r="F5" i="5"/>
  <c r="D5" i="5"/>
  <c r="B5" i="5"/>
  <c r="K4" i="5"/>
  <c r="I4" i="5"/>
  <c r="H4" i="5"/>
  <c r="F4" i="5"/>
  <c r="D4" i="5"/>
  <c r="B4" i="5"/>
  <c r="K3" i="5"/>
  <c r="I3" i="5"/>
  <c r="H3" i="5"/>
  <c r="F3" i="5"/>
  <c r="D3" i="5"/>
  <c r="B3" i="5"/>
  <c r="L8" i="3"/>
  <c r="L7" i="3"/>
  <c r="L6" i="3"/>
  <c r="L5" i="3"/>
  <c r="L4" i="3"/>
  <c r="L3" i="3"/>
  <c r="J27" i="3"/>
  <c r="J26" i="3"/>
  <c r="J25" i="3"/>
  <c r="J24" i="3"/>
  <c r="J23" i="3"/>
  <c r="J22" i="3"/>
  <c r="J21" i="3"/>
  <c r="J20" i="3"/>
  <c r="J19" i="3"/>
  <c r="J18" i="3"/>
  <c r="J17" i="3"/>
  <c r="J16" i="3"/>
  <c r="J15" i="3"/>
  <c r="J14" i="3"/>
  <c r="J13" i="3"/>
  <c r="J12" i="3"/>
  <c r="J11" i="3"/>
  <c r="J10" i="3"/>
  <c r="J9" i="3"/>
  <c r="J8" i="3"/>
  <c r="J7" i="3"/>
  <c r="J6" i="3"/>
  <c r="J5" i="3"/>
  <c r="J4" i="3"/>
  <c r="J3" i="3"/>
  <c r="G14" i="3"/>
  <c r="G13" i="3"/>
  <c r="G12" i="3"/>
  <c r="G11" i="3"/>
  <c r="G10" i="3"/>
  <c r="G9" i="3"/>
  <c r="G8" i="3"/>
  <c r="G7" i="3"/>
  <c r="G6" i="3"/>
  <c r="G5" i="3"/>
  <c r="G4" i="3"/>
  <c r="G3" i="3"/>
  <c r="E18" i="3"/>
  <c r="E17" i="3"/>
  <c r="E16" i="3"/>
  <c r="E15" i="3"/>
  <c r="E14" i="3"/>
  <c r="E13" i="3"/>
  <c r="E12" i="3"/>
  <c r="E11" i="3"/>
  <c r="E10" i="3"/>
  <c r="E9" i="3"/>
  <c r="E8" i="3"/>
  <c r="E7" i="3"/>
  <c r="E6" i="3"/>
  <c r="E5" i="3"/>
  <c r="E4" i="3"/>
  <c r="E3" i="3"/>
  <c r="C18" i="3"/>
  <c r="C17" i="3"/>
  <c r="C16" i="3"/>
  <c r="C15" i="3"/>
  <c r="C14" i="3"/>
  <c r="C13" i="3"/>
  <c r="C12" i="3"/>
  <c r="C11" i="3"/>
  <c r="C10" i="3"/>
  <c r="C9" i="3"/>
  <c r="C8" i="3"/>
  <c r="C7" i="3"/>
  <c r="C6" i="3"/>
  <c r="C5" i="3"/>
  <c r="C4" i="3"/>
  <c r="C3" i="3"/>
  <c r="L8" i="2"/>
  <c r="L8" i="7" s="1"/>
  <c r="R8" i="7" s="1"/>
  <c r="L7" i="2"/>
  <c r="L7" i="7" s="1"/>
  <c r="R7" i="7" s="1"/>
  <c r="L6" i="2"/>
  <c r="L6" i="7" s="1"/>
  <c r="R6" i="7" s="1"/>
  <c r="L5" i="2"/>
  <c r="L5" i="7" s="1"/>
  <c r="R5" i="7" s="1"/>
  <c r="L4" i="2"/>
  <c r="L4" i="7" s="1"/>
  <c r="R4" i="7" s="1"/>
  <c r="L3" i="2"/>
  <c r="L3" i="7" s="1"/>
  <c r="J27" i="2"/>
  <c r="J27" i="5" s="1"/>
  <c r="J26" i="2"/>
  <c r="J26" i="5" s="1"/>
  <c r="J25" i="2"/>
  <c r="J25" i="7" s="1"/>
  <c r="Q25" i="7" s="1"/>
  <c r="J24" i="2"/>
  <c r="J24" i="7" s="1"/>
  <c r="Q24" i="7" s="1"/>
  <c r="J23" i="2"/>
  <c r="J23" i="5" s="1"/>
  <c r="J22" i="2"/>
  <c r="J22" i="7" s="1"/>
  <c r="Q22" i="7" s="1"/>
  <c r="J21" i="2"/>
  <c r="J21" i="7" s="1"/>
  <c r="Q21" i="7" s="1"/>
  <c r="J20" i="2"/>
  <c r="J20" i="5" s="1"/>
  <c r="J19" i="2"/>
  <c r="J19" i="5" s="1"/>
  <c r="J18" i="2"/>
  <c r="J18" i="5" s="1"/>
  <c r="J17" i="2"/>
  <c r="J17" i="5" s="1"/>
  <c r="J16" i="2"/>
  <c r="J16" i="7" s="1"/>
  <c r="Q16" i="7" s="1"/>
  <c r="J15" i="2"/>
  <c r="J15" i="7" s="1"/>
  <c r="Q15" i="7" s="1"/>
  <c r="J14" i="2"/>
  <c r="J14" i="7" s="1"/>
  <c r="Q14" i="7" s="1"/>
  <c r="J13" i="2"/>
  <c r="J13" i="7" s="1"/>
  <c r="Q13" i="7" s="1"/>
  <c r="J12" i="2"/>
  <c r="J12" i="7" s="1"/>
  <c r="Q12" i="7" s="1"/>
  <c r="J11" i="2"/>
  <c r="J11" i="7" s="1"/>
  <c r="Q11" i="7" s="1"/>
  <c r="J10" i="2"/>
  <c r="J10" i="5" s="1"/>
  <c r="J9" i="2"/>
  <c r="J9" i="7" s="1"/>
  <c r="Q9" i="7" s="1"/>
  <c r="J8" i="2"/>
  <c r="J8" i="7" s="1"/>
  <c r="Q8" i="7" s="1"/>
  <c r="J7" i="2"/>
  <c r="J7" i="7" s="1"/>
  <c r="Q7" i="7" s="1"/>
  <c r="J6" i="2"/>
  <c r="J6" i="7" s="1"/>
  <c r="Q6" i="7" s="1"/>
  <c r="J5" i="2"/>
  <c r="J5" i="7" s="1"/>
  <c r="Q5" i="7" s="1"/>
  <c r="J4" i="2"/>
  <c r="J4" i="5" s="1"/>
  <c r="J3" i="2"/>
  <c r="J3" i="5" s="1"/>
  <c r="G14" i="2"/>
  <c r="G14" i="7" s="1"/>
  <c r="P14" i="7" s="1"/>
  <c r="G13" i="2"/>
  <c r="G13" i="5" s="1"/>
  <c r="G12" i="2"/>
  <c r="G12" i="7" s="1"/>
  <c r="P12" i="7" s="1"/>
  <c r="G11" i="2"/>
  <c r="G11" i="7" s="1"/>
  <c r="P11" i="7" s="1"/>
  <c r="G10" i="2"/>
  <c r="G10" i="7" s="1"/>
  <c r="P10" i="7" s="1"/>
  <c r="G9" i="2"/>
  <c r="G9" i="5" s="1"/>
  <c r="G8" i="2"/>
  <c r="G8" i="7" s="1"/>
  <c r="P8" i="7" s="1"/>
  <c r="G7" i="2"/>
  <c r="G7" i="5" s="1"/>
  <c r="G6" i="2"/>
  <c r="G6" i="5" s="1"/>
  <c r="G5" i="2"/>
  <c r="G5" i="7" s="1"/>
  <c r="P5" i="7" s="1"/>
  <c r="G4" i="2"/>
  <c r="G4" i="7" s="1"/>
  <c r="P4" i="7" s="1"/>
  <c r="G3" i="2"/>
  <c r="G3" i="5" s="1"/>
  <c r="E18" i="2"/>
  <c r="E18" i="5" s="1"/>
  <c r="E17" i="2"/>
  <c r="E17" i="7" s="1"/>
  <c r="O17" i="7" s="1"/>
  <c r="E16" i="2"/>
  <c r="E16" i="7" s="1"/>
  <c r="O16" i="7" s="1"/>
  <c r="E15" i="2"/>
  <c r="E15" i="7" s="1"/>
  <c r="O15" i="7" s="1"/>
  <c r="E14" i="2"/>
  <c r="E14" i="5" s="1"/>
  <c r="E13" i="2"/>
  <c r="E13" i="7" s="1"/>
  <c r="O13" i="7" s="1"/>
  <c r="E12" i="2"/>
  <c r="E12" i="7" s="1"/>
  <c r="O12" i="7" s="1"/>
  <c r="E11" i="2"/>
  <c r="E11" i="5" s="1"/>
  <c r="E10" i="2"/>
  <c r="E10" i="7" s="1"/>
  <c r="O10" i="7" s="1"/>
  <c r="E9" i="2"/>
  <c r="E9" i="7" s="1"/>
  <c r="O9" i="7" s="1"/>
  <c r="E8" i="2"/>
  <c r="E8" i="5" s="1"/>
  <c r="E7" i="2"/>
  <c r="E7" i="7" s="1"/>
  <c r="O7" i="7" s="1"/>
  <c r="E6" i="2"/>
  <c r="E6" i="5" s="1"/>
  <c r="E5" i="2"/>
  <c r="E5" i="7" s="1"/>
  <c r="O5" i="7" s="1"/>
  <c r="E4" i="2"/>
  <c r="E4" i="7" s="1"/>
  <c r="O4" i="7" s="1"/>
  <c r="E3" i="2"/>
  <c r="E3" i="7" s="1"/>
  <c r="O3" i="7" s="1"/>
  <c r="C18" i="2"/>
  <c r="C18" i="5" s="1"/>
  <c r="C17" i="2"/>
  <c r="C17" i="5" s="1"/>
  <c r="C16" i="2"/>
  <c r="C16" i="7" s="1"/>
  <c r="N16" i="7" s="1"/>
  <c r="C15" i="2"/>
  <c r="C15" i="5" s="1"/>
  <c r="C14" i="2"/>
  <c r="C14" i="5" s="1"/>
  <c r="C13" i="2"/>
  <c r="C13" i="5" s="1"/>
  <c r="C12" i="2"/>
  <c r="C12" i="5" s="1"/>
  <c r="C11" i="2"/>
  <c r="C11" i="7" s="1"/>
  <c r="N11" i="7" s="1"/>
  <c r="C10" i="2"/>
  <c r="C10" i="7" s="1"/>
  <c r="N10" i="7" s="1"/>
  <c r="C9" i="2"/>
  <c r="C9" i="5" s="1"/>
  <c r="C8" i="2"/>
  <c r="C8" i="7" s="1"/>
  <c r="N8" i="7" s="1"/>
  <c r="C7" i="2"/>
  <c r="C7" i="7" s="1"/>
  <c r="N7" i="7" s="1"/>
  <c r="C6" i="2"/>
  <c r="C6" i="5" s="1"/>
  <c r="C5" i="2"/>
  <c r="C5" i="5" s="1"/>
  <c r="C4" i="2"/>
  <c r="C4" i="7" s="1"/>
  <c r="N4" i="7" s="1"/>
  <c r="C3" i="2"/>
  <c r="C3" i="7" s="1"/>
  <c r="N3" i="7" s="1"/>
  <c r="V3" i="7" l="1"/>
  <c r="W3" i="7" s="1"/>
  <c r="R3" i="7"/>
  <c r="J6" i="5"/>
  <c r="J26" i="7"/>
  <c r="Q26" i="7" s="1"/>
  <c r="J14" i="5"/>
  <c r="G12" i="5"/>
  <c r="J16" i="5"/>
  <c r="J21" i="5"/>
  <c r="E4" i="5"/>
  <c r="E5" i="5"/>
  <c r="J13" i="5"/>
  <c r="J25" i="5"/>
  <c r="G7" i="7"/>
  <c r="P7" i="7" s="1"/>
  <c r="J8" i="5"/>
  <c r="G4" i="5"/>
  <c r="E17" i="5"/>
  <c r="E8" i="7"/>
  <c r="O8" i="7" s="1"/>
  <c r="G9" i="7"/>
  <c r="P9" i="7" s="1"/>
  <c r="E13" i="5"/>
  <c r="C15" i="7"/>
  <c r="N15" i="7" s="1"/>
  <c r="G3" i="7"/>
  <c r="P3" i="7" s="1"/>
  <c r="L3" i="5"/>
  <c r="E9" i="5"/>
  <c r="E12" i="5"/>
  <c r="J20" i="7"/>
  <c r="Q20" i="7" s="1"/>
  <c r="G13" i="7"/>
  <c r="P13" i="7" s="1"/>
  <c r="G8" i="5"/>
  <c r="J4" i="7"/>
  <c r="Q4" i="7" s="1"/>
  <c r="V7" i="7"/>
  <c r="L8" i="5"/>
  <c r="L7" i="5"/>
  <c r="L4" i="5"/>
  <c r="L5" i="5"/>
  <c r="L6" i="5"/>
  <c r="J3" i="7"/>
  <c r="Q3" i="7" s="1"/>
  <c r="J19" i="7"/>
  <c r="Q19" i="7" s="1"/>
  <c r="J9" i="5"/>
  <c r="J11" i="5"/>
  <c r="J12" i="5"/>
  <c r="J24" i="5"/>
  <c r="J17" i="7"/>
  <c r="Q17" i="7" s="1"/>
  <c r="J27" i="7"/>
  <c r="Q27" i="7" s="1"/>
  <c r="J18" i="7"/>
  <c r="Q18" i="7" s="1"/>
  <c r="J23" i="7"/>
  <c r="Q23" i="7" s="1"/>
  <c r="J5" i="5"/>
  <c r="J10" i="7"/>
  <c r="Q10" i="7" s="1"/>
  <c r="J7" i="5"/>
  <c r="J15" i="5"/>
  <c r="J22" i="5"/>
  <c r="E6" i="7"/>
  <c r="O6" i="7" s="1"/>
  <c r="G6" i="7"/>
  <c r="P6" i="7" s="1"/>
  <c r="E14" i="7"/>
  <c r="O14" i="7" s="1"/>
  <c r="E3" i="5"/>
  <c r="E7" i="5"/>
  <c r="E10" i="5"/>
  <c r="E15" i="5"/>
  <c r="E18" i="7"/>
  <c r="O18" i="7" s="1"/>
  <c r="E11" i="7"/>
  <c r="O11" i="7" s="1"/>
  <c r="G5" i="5"/>
  <c r="G10" i="5"/>
  <c r="C5" i="1" s="1"/>
  <c r="G11" i="5"/>
  <c r="G14" i="5"/>
  <c r="E16" i="5"/>
  <c r="C10" i="5"/>
  <c r="C16" i="5"/>
  <c r="C14" i="7"/>
  <c r="N14" i="7" s="1"/>
  <c r="C12" i="7"/>
  <c r="N12" i="7" s="1"/>
  <c r="C4" i="5"/>
  <c r="C8" i="5"/>
  <c r="C17" i="7"/>
  <c r="N17" i="7" s="1"/>
  <c r="C3" i="5"/>
  <c r="C7" i="5"/>
  <c r="C11" i="5"/>
  <c r="C18" i="7"/>
  <c r="N18" i="7" s="1"/>
  <c r="C6" i="7"/>
  <c r="N6" i="7" s="1"/>
  <c r="C5" i="7"/>
  <c r="N5" i="7" s="1"/>
  <c r="C9" i="7"/>
  <c r="N9" i="7" s="1"/>
  <c r="C13" i="7"/>
  <c r="N13" i="7" s="1"/>
  <c r="C6" i="1"/>
  <c r="V6" i="7"/>
  <c r="L30" i="7"/>
  <c r="B30" i="7"/>
  <c r="F30" i="7"/>
  <c r="D30" i="7"/>
  <c r="K32" i="7"/>
  <c r="D32" i="7"/>
  <c r="V4" i="7"/>
  <c r="V8" i="7"/>
  <c r="V5" i="7"/>
  <c r="B32" i="7"/>
  <c r="I32" i="7"/>
  <c r="K30" i="7"/>
  <c r="F32" i="7"/>
  <c r="I30" i="7"/>
  <c r="L32" i="7"/>
  <c r="I30" i="5"/>
  <c r="I32" i="5"/>
  <c r="K32" i="5"/>
  <c r="K30" i="5"/>
  <c r="D32" i="5"/>
  <c r="D30" i="5"/>
  <c r="B32" i="5"/>
  <c r="B30" i="5"/>
  <c r="F32" i="5"/>
  <c r="F30" i="5"/>
  <c r="X3" i="7" l="1"/>
  <c r="W8" i="7"/>
  <c r="X8" i="7"/>
  <c r="W6" i="7"/>
  <c r="X6" i="7"/>
  <c r="W7" i="7"/>
  <c r="X7" i="7" s="1"/>
  <c r="W4" i="7"/>
  <c r="X4" i="7" s="1"/>
  <c r="C3" i="1"/>
  <c r="D3" i="1" s="1"/>
  <c r="G3" i="1" s="1"/>
  <c r="E30" i="7"/>
  <c r="C7" i="1"/>
  <c r="G32" i="5"/>
  <c r="C4" i="1"/>
  <c r="D4" i="1" s="1"/>
  <c r="G4" i="1" s="1"/>
  <c r="L32" i="5"/>
  <c r="J30" i="7"/>
  <c r="J30" i="5"/>
  <c r="G30" i="7"/>
  <c r="G32" i="7"/>
  <c r="G30" i="5"/>
  <c r="L30" i="5"/>
  <c r="J32" i="5"/>
  <c r="J32" i="7"/>
  <c r="E30" i="5"/>
  <c r="E32" i="5"/>
  <c r="E32" i="7"/>
  <c r="C32" i="7"/>
  <c r="C32" i="5"/>
  <c r="C30" i="5"/>
  <c r="C30" i="7"/>
  <c r="W5" i="7"/>
  <c r="X5" i="7" s="1"/>
  <c r="C16" i="1"/>
  <c r="B16" i="1"/>
  <c r="D8" i="1"/>
  <c r="D6" i="1"/>
  <c r="G6" i="1" s="1"/>
  <c r="D5" i="1"/>
  <c r="G5" i="1" s="1"/>
  <c r="G8" i="1" l="1"/>
  <c r="D7" i="1"/>
  <c r="G7" i="1" s="1"/>
  <c r="C9" i="1"/>
  <c r="C48" i="1"/>
  <c r="C55" i="1" s="1"/>
  <c r="C62" i="1" s="1"/>
  <c r="C69" i="1" s="1"/>
  <c r="C76" i="1" s="1"/>
  <c r="C83" i="1" s="1"/>
  <c r="C90" i="1" s="1"/>
  <c r="C97" i="1" s="1"/>
  <c r="C104" i="1" s="1"/>
  <c r="C111" i="1" s="1"/>
  <c r="C118" i="1" s="1"/>
  <c r="C47" i="1"/>
  <c r="C54" i="1" s="1"/>
  <c r="C61" i="1" s="1"/>
  <c r="C68" i="1" s="1"/>
  <c r="C75" i="1" s="1"/>
  <c r="C82" i="1" s="1"/>
  <c r="C89" i="1" s="1"/>
  <c r="C96" i="1" s="1"/>
  <c r="C103" i="1" s="1"/>
  <c r="C110" i="1" s="1"/>
  <c r="C117" i="1" s="1"/>
  <c r="C46" i="1"/>
  <c r="C53" i="1" s="1"/>
  <c r="C60" i="1" s="1"/>
  <c r="C67" i="1" s="1"/>
  <c r="C74" i="1" s="1"/>
  <c r="C81" i="1" s="1"/>
  <c r="C88" i="1" s="1"/>
  <c r="C95" i="1" s="1"/>
  <c r="C102" i="1" s="1"/>
  <c r="C109" i="1" s="1"/>
  <c r="C116" i="1" s="1"/>
  <c r="C45" i="1"/>
  <c r="C52" i="1" s="1"/>
  <c r="C59" i="1" s="1"/>
  <c r="C66" i="1" s="1"/>
  <c r="C73" i="1" s="1"/>
  <c r="C80" i="1" s="1"/>
  <c r="C87" i="1" s="1"/>
  <c r="C94" i="1" s="1"/>
  <c r="C101" i="1" s="1"/>
  <c r="C108" i="1" s="1"/>
  <c r="C115" i="1" s="1"/>
  <c r="C44" i="1"/>
  <c r="C51" i="1" s="1"/>
  <c r="C58" i="1" s="1"/>
  <c r="C65" i="1" s="1"/>
  <c r="C72" i="1" s="1"/>
  <c r="C79" i="1" s="1"/>
  <c r="C86" i="1" s="1"/>
  <c r="C93" i="1" s="1"/>
  <c r="C100" i="1" s="1"/>
  <c r="C107" i="1" s="1"/>
  <c r="C114" i="1" s="1"/>
  <c r="C121" i="1" s="1"/>
  <c r="C43" i="1"/>
  <c r="C50" i="1" s="1"/>
  <c r="C57" i="1" s="1"/>
  <c r="C64" i="1" s="1"/>
  <c r="C71" i="1" s="1"/>
  <c r="C78" i="1" s="1"/>
  <c r="C85" i="1" s="1"/>
  <c r="C92" i="1" s="1"/>
  <c r="C99" i="1" s="1"/>
  <c r="C106" i="1" s="1"/>
  <c r="C113" i="1" s="1"/>
  <c r="C120" i="1" s="1"/>
  <c r="C42" i="1"/>
  <c r="C49" i="1" s="1"/>
  <c r="C56" i="1" s="1"/>
  <c r="C63" i="1" s="1"/>
  <c r="C70" i="1" s="1"/>
  <c r="C77" i="1" s="1"/>
  <c r="C84" i="1" s="1"/>
  <c r="C91" i="1" s="1"/>
  <c r="C98" i="1" s="1"/>
  <c r="C105" i="1" s="1"/>
  <c r="C112" i="1" s="1"/>
  <c r="C119" i="1" s="1"/>
  <c r="G9" i="1" l="1"/>
  <c r="D9" i="1"/>
  <c r="F7" i="1"/>
  <c r="F15" i="1" l="1"/>
  <c r="F18" i="1" s="1"/>
  <c r="I7" i="1"/>
  <c r="F8" i="1"/>
  <c r="F5" i="1"/>
  <c r="F6" i="1"/>
  <c r="F3" i="1"/>
  <c r="F4" i="1"/>
  <c r="F9" i="1" l="1"/>
  <c r="I5" i="1"/>
  <c r="D15" i="1"/>
  <c r="D18" i="1" s="1"/>
  <c r="C15" i="1"/>
  <c r="C18" i="1" s="1"/>
  <c r="I4" i="1"/>
  <c r="G15" i="1"/>
  <c r="G18" i="1" s="1"/>
  <c r="I8" i="1"/>
  <c r="B15" i="1"/>
  <c r="I3" i="1"/>
  <c r="I6" i="1"/>
  <c r="E15" i="1"/>
  <c r="E18" i="1" s="1"/>
  <c r="I9" i="1" l="1"/>
  <c r="B18" i="1"/>
  <c r="H18" i="1" s="1"/>
  <c r="D119" i="1"/>
  <c r="D115" i="1"/>
  <c r="D111" i="1"/>
  <c r="D107" i="1"/>
  <c r="D103" i="1"/>
  <c r="D99" i="1"/>
  <c r="D95" i="1"/>
  <c r="D91" i="1"/>
  <c r="D87" i="1"/>
  <c r="D83" i="1"/>
  <c r="D79" i="1"/>
  <c r="D75" i="1"/>
  <c r="D71" i="1"/>
  <c r="D67" i="1"/>
  <c r="D63" i="1"/>
  <c r="D59" i="1"/>
  <c r="D55" i="1"/>
  <c r="D51" i="1"/>
  <c r="D47" i="1"/>
  <c r="D43" i="1"/>
  <c r="D39" i="1"/>
  <c r="D35" i="1"/>
  <c r="D31" i="1"/>
  <c r="D27" i="1"/>
  <c r="D23" i="1"/>
  <c r="D121" i="1"/>
  <c r="D117" i="1"/>
  <c r="D109" i="1"/>
  <c r="D97" i="1"/>
  <c r="D85" i="1"/>
  <c r="D77" i="1"/>
  <c r="D69" i="1"/>
  <c r="D57" i="1"/>
  <c r="D49" i="1"/>
  <c r="D41" i="1"/>
  <c r="D25" i="1"/>
  <c r="D112" i="1"/>
  <c r="D100" i="1"/>
  <c r="D88" i="1"/>
  <c r="D76" i="1"/>
  <c r="D64" i="1"/>
  <c r="D52" i="1"/>
  <c r="D40" i="1"/>
  <c r="D28" i="1"/>
  <c r="D118" i="1"/>
  <c r="D114" i="1"/>
  <c r="D110" i="1"/>
  <c r="D106" i="1"/>
  <c r="D102" i="1"/>
  <c r="D98" i="1"/>
  <c r="D94" i="1"/>
  <c r="D90" i="1"/>
  <c r="D86" i="1"/>
  <c r="D82" i="1"/>
  <c r="D78" i="1"/>
  <c r="D74" i="1"/>
  <c r="D70" i="1"/>
  <c r="D66" i="1"/>
  <c r="D62" i="1"/>
  <c r="D58" i="1"/>
  <c r="D54" i="1"/>
  <c r="D50" i="1"/>
  <c r="D46" i="1"/>
  <c r="D42" i="1"/>
  <c r="D38" i="1"/>
  <c r="D34" i="1"/>
  <c r="D30" i="1"/>
  <c r="D26" i="1"/>
  <c r="D22" i="1"/>
  <c r="E22" i="1" s="1"/>
  <c r="D113" i="1"/>
  <c r="D101" i="1"/>
  <c r="D93" i="1"/>
  <c r="D89" i="1"/>
  <c r="D81" i="1"/>
  <c r="D73" i="1"/>
  <c r="D65" i="1"/>
  <c r="D53" i="1"/>
  <c r="D45" i="1"/>
  <c r="D33" i="1"/>
  <c r="D120" i="1"/>
  <c r="D116" i="1"/>
  <c r="D108" i="1"/>
  <c r="D96" i="1"/>
  <c r="D84" i="1"/>
  <c r="D72" i="1"/>
  <c r="D60" i="1"/>
  <c r="D48" i="1"/>
  <c r="D36" i="1"/>
  <c r="D105" i="1"/>
  <c r="D61" i="1"/>
  <c r="D37" i="1"/>
  <c r="D29" i="1"/>
  <c r="D104" i="1"/>
  <c r="D92" i="1"/>
  <c r="D80" i="1"/>
  <c r="D68" i="1"/>
  <c r="D56" i="1"/>
  <c r="D44" i="1"/>
  <c r="D32" i="1"/>
  <c r="D24" i="1"/>
  <c r="H15" i="1" l="1"/>
  <c r="E23" i="1"/>
  <c r="E24" i="1" s="1"/>
  <c r="E25" i="1" s="1"/>
  <c r="E26" i="1" s="1"/>
  <c r="E27" i="1" s="1"/>
  <c r="E28" i="1" s="1"/>
  <c r="E29" i="1" s="1"/>
  <c r="E30" i="1" s="1"/>
  <c r="E31" i="1" s="1"/>
  <c r="E32" i="1" s="1"/>
  <c r="E33" i="1" s="1"/>
  <c r="E34" i="1" s="1"/>
  <c r="E35" i="1" s="1"/>
  <c r="E36" i="1" s="1"/>
  <c r="E37" i="1" s="1"/>
  <c r="E38" i="1" s="1"/>
  <c r="E39" i="1" s="1"/>
  <c r="E40" i="1" s="1"/>
  <c r="E41" i="1" s="1"/>
  <c r="E42" i="1" s="1"/>
  <c r="E43" i="1" s="1"/>
  <c r="E44" i="1" s="1"/>
  <c r="E45" i="1" s="1"/>
  <c r="E46" i="1" s="1"/>
  <c r="E47" i="1" s="1"/>
  <c r="E48" i="1" s="1"/>
  <c r="E49" i="1" s="1"/>
  <c r="E50" i="1" s="1"/>
  <c r="E51" i="1" s="1"/>
  <c r="E52" i="1" s="1"/>
  <c r="E53" i="1" s="1"/>
  <c r="E54" i="1" s="1"/>
  <c r="E55" i="1" s="1"/>
  <c r="E56" i="1" s="1"/>
  <c r="E57" i="1" s="1"/>
  <c r="E58" i="1" s="1"/>
  <c r="E59" i="1" s="1"/>
  <c r="E60" i="1" s="1"/>
  <c r="E61" i="1" s="1"/>
  <c r="E62" i="1" s="1"/>
  <c r="E63" i="1" s="1"/>
  <c r="E64" i="1" s="1"/>
  <c r="E65" i="1" s="1"/>
  <c r="E66" i="1" s="1"/>
  <c r="E67" i="1" s="1"/>
  <c r="E68" i="1" s="1"/>
  <c r="E69" i="1" s="1"/>
  <c r="E70" i="1" s="1"/>
  <c r="E71" i="1" s="1"/>
  <c r="E72" i="1" s="1"/>
  <c r="E73" i="1" s="1"/>
  <c r="E74" i="1" s="1"/>
  <c r="E75" i="1" s="1"/>
  <c r="E76" i="1" s="1"/>
  <c r="E77" i="1" s="1"/>
  <c r="E78" i="1" s="1"/>
  <c r="E79" i="1" s="1"/>
  <c r="E80" i="1" s="1"/>
  <c r="E81" i="1" s="1"/>
  <c r="E82" i="1" s="1"/>
  <c r="E83" i="1" s="1"/>
  <c r="E84" i="1" s="1"/>
  <c r="E85" i="1" s="1"/>
  <c r="E86" i="1" s="1"/>
  <c r="E87" i="1" s="1"/>
  <c r="E88" i="1" s="1"/>
  <c r="E89" i="1" s="1"/>
  <c r="E90" i="1" s="1"/>
  <c r="E91" i="1" s="1"/>
  <c r="E92" i="1" s="1"/>
  <c r="E93" i="1" s="1"/>
  <c r="E94" i="1" s="1"/>
  <c r="E95" i="1" s="1"/>
  <c r="E96" i="1" s="1"/>
  <c r="E97" i="1" s="1"/>
  <c r="E98" i="1" s="1"/>
  <c r="E99" i="1" s="1"/>
  <c r="E100" i="1" s="1"/>
  <c r="E101" i="1" s="1"/>
  <c r="E102" i="1" s="1"/>
  <c r="E103" i="1" s="1"/>
  <c r="E104" i="1" s="1"/>
  <c r="E105" i="1" s="1"/>
  <c r="E106" i="1" s="1"/>
  <c r="E107" i="1" s="1"/>
  <c r="E108" i="1" s="1"/>
  <c r="E109" i="1" s="1"/>
  <c r="E110" i="1" s="1"/>
  <c r="E111" i="1" s="1"/>
  <c r="E112" i="1" s="1"/>
  <c r="E113" i="1" s="1"/>
  <c r="E114" i="1" s="1"/>
  <c r="E115" i="1" s="1"/>
  <c r="E116" i="1" s="1"/>
  <c r="E117" i="1" s="1"/>
  <c r="E118" i="1" s="1"/>
  <c r="E119" i="1" s="1"/>
  <c r="E120" i="1" s="1"/>
  <c r="E121"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<sst xmlns="http://schemas.openxmlformats.org/spreadsheetml/2006/main" count="3035" uniqueCount="1120">
  <si>
    <t>Component</t>
  </si>
  <si>
    <t>PT</t>
  </si>
  <si>
    <t>OT</t>
  </si>
  <si>
    <t>SLP</t>
  </si>
  <si>
    <t>Nursing</t>
  </si>
  <si>
    <t>NTA</t>
  </si>
  <si>
    <t>Non-Case-Mix</t>
  </si>
  <si>
    <t>Component Group</t>
  </si>
  <si>
    <t>CBC2</t>
  </si>
  <si>
    <t>Component Rate</t>
  </si>
  <si>
    <t>HIPPS Code</t>
  </si>
  <si>
    <t>Labor Portion</t>
  </si>
  <si>
    <t>Wage Index</t>
  </si>
  <si>
    <t>Wage Index Adjusted Rate</t>
  </si>
  <si>
    <t>Non-Labor Portion</t>
  </si>
  <si>
    <t>Total Case Mix and Wage Index Adj. Rate</t>
  </si>
  <si>
    <t>Day of Stay</t>
  </si>
  <si>
    <t>NTA Adjustment Factor</t>
  </si>
  <si>
    <t>PT/OT Adjustment Factor</t>
  </si>
  <si>
    <t>Cumulative Payment</t>
  </si>
  <si>
    <t>Example</t>
  </si>
  <si>
    <t>N</t>
  </si>
  <si>
    <t>n/a</t>
  </si>
  <si>
    <t>Adjusted Rate</t>
  </si>
  <si>
    <t>Total Rate</t>
  </si>
  <si>
    <t>U</t>
  </si>
  <si>
    <t>PDPM</t>
  </si>
  <si>
    <t>Group</t>
  </si>
  <si>
    <t>CMI</t>
  </si>
  <si>
    <t>Rate</t>
  </si>
  <si>
    <t>CMG</t>
  </si>
  <si>
    <t>A</t>
  </si>
  <si>
    <t>ES3</t>
  </si>
  <si>
    <t>B</t>
  </si>
  <si>
    <t>ES2</t>
  </si>
  <si>
    <t>C</t>
  </si>
  <si>
    <t>D</t>
  </si>
  <si>
    <t>HDE2</t>
  </si>
  <si>
    <t>E</t>
  </si>
  <si>
    <t>F</t>
  </si>
  <si>
    <t>HBC2</t>
  </si>
  <si>
    <t>G</t>
  </si>
  <si>
    <t>H</t>
  </si>
  <si>
    <t>LDE2</t>
  </si>
  <si>
    <t>I</t>
  </si>
  <si>
    <t>J</t>
  </si>
  <si>
    <t>LBC2</t>
  </si>
  <si>
    <t>K</t>
  </si>
  <si>
    <t>L</t>
  </si>
  <si>
    <t>CDE2</t>
  </si>
  <si>
    <t>M</t>
  </si>
  <si>
    <t>CA2</t>
  </si>
  <si>
    <t>P</t>
  </si>
  <si>
    <t>Q</t>
  </si>
  <si>
    <t>R</t>
  </si>
  <si>
    <t>BAB2</t>
  </si>
  <si>
    <t>s</t>
  </si>
  <si>
    <t>T</t>
  </si>
  <si>
    <t>PDE2</t>
  </si>
  <si>
    <t>V</t>
  </si>
  <si>
    <t>PBC2</t>
  </si>
  <si>
    <t>W</t>
  </si>
  <si>
    <t>PA2</t>
  </si>
  <si>
    <t>X</t>
  </si>
  <si>
    <t>O</t>
  </si>
  <si>
    <t>Y</t>
  </si>
  <si>
    <t>Non-case-mix</t>
  </si>
  <si>
    <t>Urban</t>
  </si>
  <si>
    <t>Rural</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</si>
  <si>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</si>
  <si>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</si>
  <si>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</si>
  <si>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</si>
  <si>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</si>
  <si>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</si>
  <si>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</si>
  <si>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</si>
  <si>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</si>
  <si>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</si>
  <si>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</si>
  <si>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</si>
  <si>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</si>
  <si>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</si>
  <si>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</si>
  <si>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</si>
  <si>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</si>
  <si>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</si>
  <si>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</si>
  <si>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</si>
  <si>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</si>
  <si>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</si>
  <si>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</si>
  <si>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</si>
  <si>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</si>
  <si>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</si>
  <si>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</si>
  <si>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</si>
  <si>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</si>
  <si>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</si>
  <si>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</si>
  <si>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</si>
  <si>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</si>
  <si>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</si>
  <si>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</si>
  <si>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</si>
  <si>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</si>
  <si>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</si>
  <si>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</si>
  <si>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</si>
  <si>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</si>
  <si>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</si>
  <si>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</si>
  <si>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</si>
  <si>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</si>
  <si>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</si>
  <si>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</si>
  <si>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</si>
  <si>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</si>
  <si>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</si>
  <si>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</si>
  <si>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</si>
  <si>
    <t>County</t>
  </si>
  <si>
    <t>(U)rban/(R)ural</t>
  </si>
  <si>
    <t>Maximum</t>
  </si>
  <si>
    <t>Minimum</t>
  </si>
  <si>
    <t>Max. Group</t>
  </si>
  <si>
    <t>Min. Group</t>
  </si>
  <si>
    <t>PA1</t>
  </si>
  <si>
    <t>PBC1</t>
  </si>
  <si>
    <t>PDE1</t>
  </si>
  <si>
    <t>BAB1</t>
  </si>
  <si>
    <t>CA1</t>
  </si>
  <si>
    <t>CBC1</t>
  </si>
  <si>
    <t>CDE1</t>
  </si>
  <si>
    <t>LBC1</t>
  </si>
  <si>
    <t>LDE1</t>
  </si>
  <si>
    <t>HBC1</t>
  </si>
  <si>
    <t>HDE1</t>
  </si>
  <si>
    <t>ES1</t>
  </si>
  <si>
    <t>State</t>
  </si>
  <si>
    <t>N - CBC2</t>
  </si>
  <si>
    <t>S</t>
  </si>
  <si>
    <t>A - ES3</t>
  </si>
  <si>
    <t>B - ES2</t>
  </si>
  <si>
    <t>C - ES1</t>
  </si>
  <si>
    <t>D - HDE2</t>
  </si>
  <si>
    <t>E - HDE1</t>
  </si>
  <si>
    <t>F - HBC2</t>
  </si>
  <si>
    <t>G - HBC1</t>
  </si>
  <si>
    <t>H - LDE2</t>
  </si>
  <si>
    <t>I - LDE1</t>
  </si>
  <si>
    <t>J - LBC2</t>
  </si>
  <si>
    <t>K - LBC1</t>
  </si>
  <si>
    <t>L - CDE2</t>
  </si>
  <si>
    <t>M - CDE1</t>
  </si>
  <si>
    <t>O - CA2</t>
  </si>
  <si>
    <t>P - CBC1</t>
  </si>
  <si>
    <t>Q - CA1</t>
  </si>
  <si>
    <t>R - BAB2</t>
  </si>
  <si>
    <t>S - BAB1</t>
  </si>
  <si>
    <t>T - PDE2</t>
  </si>
  <si>
    <t>U - PDE1</t>
  </si>
  <si>
    <t>V - PBC2</t>
  </si>
  <si>
    <t>W - PA2</t>
  </si>
  <si>
    <t>X - PBC1</t>
  </si>
  <si>
    <t>Y - PA1</t>
  </si>
  <si>
    <t>PT/OT</t>
  </si>
  <si>
    <t>Labor</t>
  </si>
  <si>
    <t>Non-Labor</t>
  </si>
  <si>
    <t>Wage Adjusted</t>
  </si>
  <si>
    <t>Rate Day</t>
  </si>
  <si>
    <t>VBP Multiplier</t>
  </si>
  <si>
    <t>Variable per Diem Adjustment Factor</t>
  </si>
  <si>
    <t>Value Based Purchasing Multiplier</t>
  </si>
  <si>
    <t>Autauga County</t>
  </si>
  <si>
    <t>Baldwin County</t>
  </si>
  <si>
    <t>Blount County</t>
  </si>
  <si>
    <t>Bibb County</t>
  </si>
  <si>
    <t>Calhoun County</t>
  </si>
  <si>
    <t>Chilton County</t>
  </si>
  <si>
    <t>Colbert County</t>
  </si>
  <si>
    <t>Elmore County</t>
  </si>
  <si>
    <t>Etowah County</t>
  </si>
  <si>
    <t>Geneva County</t>
  </si>
  <si>
    <t>Greene County</t>
  </si>
  <si>
    <t>Hale County</t>
  </si>
  <si>
    <t>Henry County</t>
  </si>
  <si>
    <t>Houston County</t>
  </si>
  <si>
    <t>Jefferson County</t>
  </si>
  <si>
    <t>Lauderdale County</t>
  </si>
  <si>
    <t>Lawrence County</t>
  </si>
  <si>
    <t>Lee County</t>
  </si>
  <si>
    <t>Limestone County</t>
  </si>
  <si>
    <t>Lowndes County</t>
  </si>
  <si>
    <t>Madison County</t>
  </si>
  <si>
    <t>Mobile County</t>
  </si>
  <si>
    <t>Montgomery County</t>
  </si>
  <si>
    <t>Morgan County</t>
  </si>
  <si>
    <t>Pickens County</t>
  </si>
  <si>
    <t>Russell County</t>
  </si>
  <si>
    <t>Shelby County</t>
  </si>
  <si>
    <t>St. Clair County</t>
  </si>
  <si>
    <t>Tuscaloosa County</t>
  </si>
  <si>
    <t>Washington County</t>
  </si>
  <si>
    <t>_Rural</t>
  </si>
  <si>
    <t>Anchorage Municipality</t>
  </si>
  <si>
    <t>Fairbanks North Star Borough</t>
  </si>
  <si>
    <t>Matanuska-Susitna Municipality</t>
  </si>
  <si>
    <t>Cochise County</t>
  </si>
  <si>
    <t>Coconino County</t>
  </si>
  <si>
    <t>Maricopa County</t>
  </si>
  <si>
    <t>Mohave County</t>
  </si>
  <si>
    <t>Pima County</t>
  </si>
  <si>
    <t>Pinal County</t>
  </si>
  <si>
    <t>Yavapai County</t>
  </si>
  <si>
    <t>Yuma County</t>
  </si>
  <si>
    <t>Benton County</t>
  </si>
  <si>
    <t>Cleveland County</t>
  </si>
  <si>
    <t>Craighead County</t>
  </si>
  <si>
    <t>Crawford County</t>
  </si>
  <si>
    <t>Crittenden County</t>
  </si>
  <si>
    <t>Faulkner County</t>
  </si>
  <si>
    <t>Franklin County</t>
  </si>
  <si>
    <t>Garland County</t>
  </si>
  <si>
    <t>Grant County</t>
  </si>
  <si>
    <t>Lincoln County</t>
  </si>
  <si>
    <t>Little River County</t>
  </si>
  <si>
    <t>Lonoke County</t>
  </si>
  <si>
    <t>Miller County</t>
  </si>
  <si>
    <t>Perry County</t>
  </si>
  <si>
    <t>Poinsett County</t>
  </si>
  <si>
    <t>Pulaski County</t>
  </si>
  <si>
    <t>Saline County</t>
  </si>
  <si>
    <t>Sebastian County</t>
  </si>
  <si>
    <t>Alameda County</t>
  </si>
  <si>
    <t>Butte County</t>
  </si>
  <si>
    <t>Contra Costa County</t>
  </si>
  <si>
    <t>El Dorado County</t>
  </si>
  <si>
    <t>Fresno County</t>
  </si>
  <si>
    <t>Imperial County</t>
  </si>
  <si>
    <t>Kern County</t>
  </si>
  <si>
    <t>Kings County</t>
  </si>
  <si>
    <t>Los Angeles County</t>
  </si>
  <si>
    <t>Madera County</t>
  </si>
  <si>
    <t>Marin County</t>
  </si>
  <si>
    <t>Merced County</t>
  </si>
  <si>
    <t>Monterey County</t>
  </si>
  <si>
    <t>Napa County</t>
  </si>
  <si>
    <t>Orange County</t>
  </si>
  <si>
    <t>Placer County</t>
  </si>
  <si>
    <t>Riverside County</t>
  </si>
  <si>
    <t>Sacramento County</t>
  </si>
  <si>
    <t>San Benito County</t>
  </si>
  <si>
    <t>San Bernardino County</t>
  </si>
  <si>
    <t>San Diego County</t>
  </si>
  <si>
    <t>San Francisco County</t>
  </si>
  <si>
    <t>San Joaquin County</t>
  </si>
  <si>
    <t>San Luis Obispo County</t>
  </si>
  <si>
    <t>San Mateo County</t>
  </si>
  <si>
    <t>Santa Barbara County</t>
  </si>
  <si>
    <t>Santa Clara County</t>
  </si>
  <si>
    <t>Santa Cruz County</t>
  </si>
  <si>
    <t>Shasta County</t>
  </si>
  <si>
    <t>Solano County</t>
  </si>
  <si>
    <t>Sonoma County</t>
  </si>
  <si>
    <t>Stanislaus County</t>
  </si>
  <si>
    <t>Sutter County</t>
  </si>
  <si>
    <t>Tulare County</t>
  </si>
  <si>
    <t>Ventura County</t>
  </si>
  <si>
    <t>Yolo County</t>
  </si>
  <si>
    <t>Yuba County</t>
  </si>
  <si>
    <t>Adams County</t>
  </si>
  <si>
    <t>Arapahoe County</t>
  </si>
  <si>
    <t>Boulder County</t>
  </si>
  <si>
    <t>Broomfield County</t>
  </si>
  <si>
    <t>Clear Creek County</t>
  </si>
  <si>
    <t>Denver County</t>
  </si>
  <si>
    <t>Douglas County</t>
  </si>
  <si>
    <t>El Paso County</t>
  </si>
  <si>
    <t>Elbert County</t>
  </si>
  <si>
    <t>Gilpin County</t>
  </si>
  <si>
    <t>Larimer County</t>
  </si>
  <si>
    <t>Mesa County</t>
  </si>
  <si>
    <t>Park County</t>
  </si>
  <si>
    <t>Pueblo County</t>
  </si>
  <si>
    <t>Teller County</t>
  </si>
  <si>
    <t>Weld County</t>
  </si>
  <si>
    <t>Fairfield County</t>
  </si>
  <si>
    <t>Hartford County</t>
  </si>
  <si>
    <t>Middlesex County</t>
  </si>
  <si>
    <t>New Haven County</t>
  </si>
  <si>
    <t>New London County</t>
  </si>
  <si>
    <t>Tolland County</t>
  </si>
  <si>
    <t>Windham County</t>
  </si>
  <si>
    <t>Kent County</t>
  </si>
  <si>
    <t>New Castle County</t>
  </si>
  <si>
    <t>Sussex County</t>
  </si>
  <si>
    <t>Delaware1</t>
  </si>
  <si>
    <t>-----</t>
  </si>
  <si>
    <t>The District County</t>
  </si>
  <si>
    <t>Alachua County</t>
  </si>
  <si>
    <t>Baker County</t>
  </si>
  <si>
    <t>Bay County</t>
  </si>
  <si>
    <t>Brevard County</t>
  </si>
  <si>
    <t>Broward County</t>
  </si>
  <si>
    <t>Charlotte County</t>
  </si>
  <si>
    <t>Citrus County</t>
  </si>
  <si>
    <t>Clay County</t>
  </si>
  <si>
    <t>Collier County</t>
  </si>
  <si>
    <t>Duval County</t>
  </si>
  <si>
    <t>Escambia County</t>
  </si>
  <si>
    <t>Flagler County</t>
  </si>
  <si>
    <t>Gadsden County</t>
  </si>
  <si>
    <t>Gilchrist County</t>
  </si>
  <si>
    <t>Hernando County</t>
  </si>
  <si>
    <t>Highlands County</t>
  </si>
  <si>
    <t>Hillsborough County</t>
  </si>
  <si>
    <t>Indian River County</t>
  </si>
  <si>
    <t>Lake County</t>
  </si>
  <si>
    <t>Leon County</t>
  </si>
  <si>
    <t>Levy County</t>
  </si>
  <si>
    <t>Manatee County</t>
  </si>
  <si>
    <t>Marion County</t>
  </si>
  <si>
    <t>Martin County</t>
  </si>
  <si>
    <t>Miami-Dade County</t>
  </si>
  <si>
    <t>Nassau County</t>
  </si>
  <si>
    <t>Okaloosa County</t>
  </si>
  <si>
    <t>Osceola County</t>
  </si>
  <si>
    <t>Palm Beach County</t>
  </si>
  <si>
    <t>Pasco County</t>
  </si>
  <si>
    <t>Pinellas County</t>
  </si>
  <si>
    <t>Polk County</t>
  </si>
  <si>
    <t>Santa Rosa County</t>
  </si>
  <si>
    <t>Sarasota County</t>
  </si>
  <si>
    <t>Seminole County</t>
  </si>
  <si>
    <t>St. Johns County</t>
  </si>
  <si>
    <t>St. Lucie County</t>
  </si>
  <si>
    <t>Sumter County</t>
  </si>
  <si>
    <t>Volusia County</t>
  </si>
  <si>
    <t>Wakulla County</t>
  </si>
  <si>
    <t>Walton County</t>
  </si>
  <si>
    <t>Barrow County</t>
  </si>
  <si>
    <t>Bartow County</t>
  </si>
  <si>
    <t>Brantley County</t>
  </si>
  <si>
    <t>Brooks County</t>
  </si>
  <si>
    <t>Bryan County</t>
  </si>
  <si>
    <t>Burke County</t>
  </si>
  <si>
    <t>Butts County</t>
  </si>
  <si>
    <t>Carroll County</t>
  </si>
  <si>
    <t>Catoosa County</t>
  </si>
  <si>
    <t>Chatham County</t>
  </si>
  <si>
    <t>Chattahoochee County</t>
  </si>
  <si>
    <t>Cherokee County</t>
  </si>
  <si>
    <t>Clarke County</t>
  </si>
  <si>
    <t>Clayton County</t>
  </si>
  <si>
    <t>Cobb County</t>
  </si>
  <si>
    <t>Columbia County</t>
  </si>
  <si>
    <t>Coweta County</t>
  </si>
  <si>
    <t>Dade County</t>
  </si>
  <si>
    <t>Dawson County</t>
  </si>
  <si>
    <t>DeKalb County</t>
  </si>
  <si>
    <t>Dougherty County</t>
  </si>
  <si>
    <t>Echols County</t>
  </si>
  <si>
    <t>Effingham County</t>
  </si>
  <si>
    <t>Fayette County</t>
  </si>
  <si>
    <t>Floyd County</t>
  </si>
  <si>
    <t>Forsyth County</t>
  </si>
  <si>
    <t>Fulton County</t>
  </si>
  <si>
    <t>Glynn County</t>
  </si>
  <si>
    <t>Gwinnett County</t>
  </si>
  <si>
    <t>Hall County</t>
  </si>
  <si>
    <t>Haralson County</t>
  </si>
  <si>
    <t>Harris County</t>
  </si>
  <si>
    <t>Heard County</t>
  </si>
  <si>
    <t>Jasper County</t>
  </si>
  <si>
    <t>Jones County</t>
  </si>
  <si>
    <t>Lamar County</t>
  </si>
  <si>
    <t>Lanier County</t>
  </si>
  <si>
    <t>Liberty County</t>
  </si>
  <si>
    <t>Long County</t>
  </si>
  <si>
    <t>Mc Intosh County</t>
  </si>
  <si>
    <t>McDuffie County</t>
  </si>
  <si>
    <t>Meriwether County</t>
  </si>
  <si>
    <t>Monroe County</t>
  </si>
  <si>
    <t>Murray County</t>
  </si>
  <si>
    <t>Muscogee County</t>
  </si>
  <si>
    <t>Newton County</t>
  </si>
  <si>
    <t>Oconee County</t>
  </si>
  <si>
    <t>Oglethorpe County</t>
  </si>
  <si>
    <t>Paulding County</t>
  </si>
  <si>
    <t>Peach County</t>
  </si>
  <si>
    <t>Pike County</t>
  </si>
  <si>
    <t>Richmond County</t>
  </si>
  <si>
    <t>Rockdale County</t>
  </si>
  <si>
    <t>Spalding County</t>
  </si>
  <si>
    <t>Stewart County</t>
  </si>
  <si>
    <t>Talbot County</t>
  </si>
  <si>
    <t>Terrell County</t>
  </si>
  <si>
    <t>Twiggs County</t>
  </si>
  <si>
    <t>Walker County</t>
  </si>
  <si>
    <t>Whitfield County</t>
  </si>
  <si>
    <t>Worth County</t>
  </si>
  <si>
    <t>Guam</t>
  </si>
  <si>
    <t>Honolulu County</t>
  </si>
  <si>
    <t>Maui County</t>
  </si>
  <si>
    <t>Ada County</t>
  </si>
  <si>
    <t>Bannock County</t>
  </si>
  <si>
    <t>Boise County</t>
  </si>
  <si>
    <t>Bonneville County</t>
  </si>
  <si>
    <t>Canyon County</t>
  </si>
  <si>
    <t>Gem County</t>
  </si>
  <si>
    <t>Jerome County</t>
  </si>
  <si>
    <t>Kootenai County</t>
  </si>
  <si>
    <t>Nez Perce County</t>
  </si>
  <si>
    <t>Owyhee County</t>
  </si>
  <si>
    <t>Power County</t>
  </si>
  <si>
    <t>Twin Falls County</t>
  </si>
  <si>
    <t>Alexander County</t>
  </si>
  <si>
    <t>Bond County</t>
  </si>
  <si>
    <t>Boone County</t>
  </si>
  <si>
    <t>Champaign County</t>
  </si>
  <si>
    <t>Clinton County</t>
  </si>
  <si>
    <t>Cook County</t>
  </si>
  <si>
    <t>De Kalb County</t>
  </si>
  <si>
    <t>DuPage County</t>
  </si>
  <si>
    <t>Grundy County</t>
  </si>
  <si>
    <t>Jackson County</t>
  </si>
  <si>
    <t>Jersey County</t>
  </si>
  <si>
    <t>Johnson County</t>
  </si>
  <si>
    <t>Kane County</t>
  </si>
  <si>
    <t>Kankakee County</t>
  </si>
  <si>
    <t>Kendall County</t>
  </si>
  <si>
    <t>Macon County</t>
  </si>
  <si>
    <t>Macoupin County</t>
  </si>
  <si>
    <t>Marshall County</t>
  </si>
  <si>
    <t>Mc Henry County</t>
  </si>
  <si>
    <t>McLean County</t>
  </si>
  <si>
    <t>Menard County</t>
  </si>
  <si>
    <t>Mercer County</t>
  </si>
  <si>
    <t>Peoria County</t>
  </si>
  <si>
    <t>Piatt County</t>
  </si>
  <si>
    <t>Rock Island County</t>
  </si>
  <si>
    <t>Sangamon County</t>
  </si>
  <si>
    <t>Stark County</t>
  </si>
  <si>
    <t>Tazewell County</t>
  </si>
  <si>
    <t>Vermilion County</t>
  </si>
  <si>
    <t>Will County</t>
  </si>
  <si>
    <t>Williamson County</t>
  </si>
  <si>
    <t>Winnebago County</t>
  </si>
  <si>
    <t>Woodford County</t>
  </si>
  <si>
    <t>Allen County</t>
  </si>
  <si>
    <t>Bartholomew County</t>
  </si>
  <si>
    <t>Brown County</t>
  </si>
  <si>
    <t>Clark County</t>
  </si>
  <si>
    <t>Dearborn County</t>
  </si>
  <si>
    <t>Delaware County</t>
  </si>
  <si>
    <t>Elkhart County</t>
  </si>
  <si>
    <t>Hamilton County</t>
  </si>
  <si>
    <t>Hancock County</t>
  </si>
  <si>
    <t>Harrison County</t>
  </si>
  <si>
    <t>Hendricks County</t>
  </si>
  <si>
    <t>Howard County</t>
  </si>
  <si>
    <t>La Porte County</t>
  </si>
  <si>
    <t>Ohio County</t>
  </si>
  <si>
    <t>Owen County</t>
  </si>
  <si>
    <t>Porter County</t>
  </si>
  <si>
    <t>Posey County</t>
  </si>
  <si>
    <t>Putnam County</t>
  </si>
  <si>
    <t>St. Joseph County</t>
  </si>
  <si>
    <t>Sullivan County</t>
  </si>
  <si>
    <t>Tippecanoe County</t>
  </si>
  <si>
    <t>Union County</t>
  </si>
  <si>
    <t>Vanderburgh County</t>
  </si>
  <si>
    <t>Vermillion County</t>
  </si>
  <si>
    <t>Vigo County</t>
  </si>
  <si>
    <t>Warren County</t>
  </si>
  <si>
    <t>Warrick County</t>
  </si>
  <si>
    <t>Whitley County</t>
  </si>
  <si>
    <t>Ames County</t>
  </si>
  <si>
    <t>Black Hawk County</t>
  </si>
  <si>
    <t>Bremer County</t>
  </si>
  <si>
    <t>Dallas County</t>
  </si>
  <si>
    <t>Dubuque County</t>
  </si>
  <si>
    <t>Guthrie County</t>
  </si>
  <si>
    <t>Linn County</t>
  </si>
  <si>
    <t>Mills County</t>
  </si>
  <si>
    <t>Pottawattamie County</t>
  </si>
  <si>
    <t>Scott County</t>
  </si>
  <si>
    <t>Story County</t>
  </si>
  <si>
    <t>Woodbury County</t>
  </si>
  <si>
    <t>Butler County</t>
  </si>
  <si>
    <t>Doniphan County</t>
  </si>
  <si>
    <t>Geary County</t>
  </si>
  <si>
    <t>Harvey County</t>
  </si>
  <si>
    <t>Leavenworth County</t>
  </si>
  <si>
    <t>Miami County</t>
  </si>
  <si>
    <t>Osage County</t>
  </si>
  <si>
    <t>Pottawatomie County</t>
  </si>
  <si>
    <t>Riley County</t>
  </si>
  <si>
    <t>Sedgwick County</t>
  </si>
  <si>
    <t>Shawnee County</t>
  </si>
  <si>
    <t>Sumner County</t>
  </si>
  <si>
    <t>Wabaunsee County</t>
  </si>
  <si>
    <t>Wyandotte County</t>
  </si>
  <si>
    <t>Bourbon County</t>
  </si>
  <si>
    <t>Boyd County</t>
  </si>
  <si>
    <t>Bracken County</t>
  </si>
  <si>
    <t>Bullitt County</t>
  </si>
  <si>
    <t>Campbell County</t>
  </si>
  <si>
    <t>Christian County</t>
  </si>
  <si>
    <t>Daviess County</t>
  </si>
  <si>
    <t>Edmonson County</t>
  </si>
  <si>
    <t>Gallatin County</t>
  </si>
  <si>
    <t>Greenup County</t>
  </si>
  <si>
    <t>Hardin County</t>
  </si>
  <si>
    <t>Henderson County</t>
  </si>
  <si>
    <t>Jessamine County</t>
  </si>
  <si>
    <t>Kenton County</t>
  </si>
  <si>
    <t>Larue County</t>
  </si>
  <si>
    <t>Mc Lean County</t>
  </si>
  <si>
    <t>Meade County</t>
  </si>
  <si>
    <t>Oldham County</t>
  </si>
  <si>
    <t>Pendleton County</t>
  </si>
  <si>
    <t>Spencer County</t>
  </si>
  <si>
    <t>Trigg County</t>
  </si>
  <si>
    <t>Kenucky</t>
  </si>
  <si>
    <t>Carter County</t>
  </si>
  <si>
    <t>Acadia Parish</t>
  </si>
  <si>
    <t>Ascension Parish</t>
  </si>
  <si>
    <t>Assumption Parish</t>
  </si>
  <si>
    <t>Bossier Parish</t>
  </si>
  <si>
    <t>Caddo Parish</t>
  </si>
  <si>
    <t>Calcasieu Parish</t>
  </si>
  <si>
    <t>Cameron Parish</t>
  </si>
  <si>
    <t>De Soto Parish</t>
  </si>
  <si>
    <t>E. Baton Rouge Parish</t>
  </si>
  <si>
    <t>East Feliciana Parish</t>
  </si>
  <si>
    <t>Grant Parish</t>
  </si>
  <si>
    <t>Iberia Parish</t>
  </si>
  <si>
    <t>Iberville Parish</t>
  </si>
  <si>
    <t>Jefferson Parish</t>
  </si>
  <si>
    <t>Lafayette Parish</t>
  </si>
  <si>
    <t>Lafourche Parish</t>
  </si>
  <si>
    <t>Livingston Parish</t>
  </si>
  <si>
    <t>Morehouse Parish</t>
  </si>
  <si>
    <t>Orleans Parish</t>
  </si>
  <si>
    <t>Ouachita Parish</t>
  </si>
  <si>
    <t>Plaquemines Parish</t>
  </si>
  <si>
    <t>Pointe Coupee Parish</t>
  </si>
  <si>
    <t>Rapides Parish</t>
  </si>
  <si>
    <t>St. Bernard Parish</t>
  </si>
  <si>
    <t>St. Charles Parish</t>
  </si>
  <si>
    <t>St. Helena Parish</t>
  </si>
  <si>
    <t>St. James Parish</t>
  </si>
  <si>
    <t>St. John Baptist Parish</t>
  </si>
  <si>
    <t>St. Martin Parish</t>
  </si>
  <si>
    <t>St. Tammany Parish</t>
  </si>
  <si>
    <t>Tangipahoa Parish</t>
  </si>
  <si>
    <t>Terrebonne Parish</t>
  </si>
  <si>
    <t>Union Parish</t>
  </si>
  <si>
    <t>Vermilion Parish</t>
  </si>
  <si>
    <t>W. Baton Rouge Parish</t>
  </si>
  <si>
    <t>West Feliciana Parish</t>
  </si>
  <si>
    <t>Androscoggin County</t>
  </si>
  <si>
    <t>Cumberland County</t>
  </si>
  <si>
    <t>Penobscot County</t>
  </si>
  <si>
    <t>Sagadahoc County</t>
  </si>
  <si>
    <t>York County</t>
  </si>
  <si>
    <t>Allegany County</t>
  </si>
  <si>
    <t>Anne Arundel County</t>
  </si>
  <si>
    <t>Baltimore City</t>
  </si>
  <si>
    <t>Baltimore County</t>
  </si>
  <si>
    <t>Calvert County</t>
  </si>
  <si>
    <t>Cecil County</t>
  </si>
  <si>
    <t>Charles County</t>
  </si>
  <si>
    <t>Frederick County</t>
  </si>
  <si>
    <t>Harford County</t>
  </si>
  <si>
    <t>Prince Georges County</t>
  </si>
  <si>
    <t>Queen Anne's County</t>
  </si>
  <si>
    <t>Somerset County</t>
  </si>
  <si>
    <t>St. Marys County</t>
  </si>
  <si>
    <t>Wicomico County</t>
  </si>
  <si>
    <t>Worcester County</t>
  </si>
  <si>
    <t>Barnstable County</t>
  </si>
  <si>
    <t>Berkshire County</t>
  </si>
  <si>
    <t>Bristol County</t>
  </si>
  <si>
    <t>Essex County</t>
  </si>
  <si>
    <t>Hampden County</t>
  </si>
  <si>
    <t>Hampshire County</t>
  </si>
  <si>
    <t>Norfolk County</t>
  </si>
  <si>
    <t>Plymouth County</t>
  </si>
  <si>
    <t>Suffolk County</t>
  </si>
  <si>
    <t>Berrien County</t>
  </si>
  <si>
    <t>Cass County</t>
  </si>
  <si>
    <t>Eaton County</t>
  </si>
  <si>
    <t>Genesee County</t>
  </si>
  <si>
    <t>Ingham County</t>
  </si>
  <si>
    <t>Ionia County</t>
  </si>
  <si>
    <t>Kalamazoo County</t>
  </si>
  <si>
    <t>Lapeer County</t>
  </si>
  <si>
    <t>Livingston County</t>
  </si>
  <si>
    <t>Macomb County</t>
  </si>
  <si>
    <t>Midland County</t>
  </si>
  <si>
    <t>Montcalm County</t>
  </si>
  <si>
    <t>Muskegon County</t>
  </si>
  <si>
    <t>Oakland County</t>
  </si>
  <si>
    <t>Ottawa County</t>
  </si>
  <si>
    <t>Saginaw County</t>
  </si>
  <si>
    <t>Shiawassee County</t>
  </si>
  <si>
    <t>Washtenaw County</t>
  </si>
  <si>
    <t>Wayne County</t>
  </si>
  <si>
    <t>Anoka County</t>
  </si>
  <si>
    <t>Blue Earth County</t>
  </si>
  <si>
    <t>Carlton County</t>
  </si>
  <si>
    <t>Carver County</t>
  </si>
  <si>
    <t>Chisago County</t>
  </si>
  <si>
    <t>Dakota County</t>
  </si>
  <si>
    <t>Dodge County</t>
  </si>
  <si>
    <t>Fillmore County</t>
  </si>
  <si>
    <t>Hennepin County</t>
  </si>
  <si>
    <t>Isanti County</t>
  </si>
  <si>
    <t>Le Sueur County</t>
  </si>
  <si>
    <t>Mille Lacs County</t>
  </si>
  <si>
    <t>Nicollet County</t>
  </si>
  <si>
    <t>Olmsted County</t>
  </si>
  <si>
    <t>Ramsey County</t>
  </si>
  <si>
    <t>Sherburne County</t>
  </si>
  <si>
    <t>St. Louis County</t>
  </si>
  <si>
    <t>Stearns County</t>
  </si>
  <si>
    <t>Wabasha County</t>
  </si>
  <si>
    <t>Wright County</t>
  </si>
  <si>
    <t>Copiah County</t>
  </si>
  <si>
    <t>Covington County</t>
  </si>
  <si>
    <t>De Soto County</t>
  </si>
  <si>
    <t>Forrest County</t>
  </si>
  <si>
    <t>Hinds County</t>
  </si>
  <si>
    <t>Holmes County</t>
  </si>
  <si>
    <t>Rankin County</t>
  </si>
  <si>
    <t>Simpson County</t>
  </si>
  <si>
    <t>Stone County</t>
  </si>
  <si>
    <t>Tate County</t>
  </si>
  <si>
    <t>Tunica County</t>
  </si>
  <si>
    <t>Yazoo County</t>
  </si>
  <si>
    <t>Missour</t>
  </si>
  <si>
    <t>Andrew County</t>
  </si>
  <si>
    <t>Bates County</t>
  </si>
  <si>
    <t>Bollinger County</t>
  </si>
  <si>
    <t>Buchanan County</t>
  </si>
  <si>
    <t>Caldwell County</t>
  </si>
  <si>
    <t>Callaway County</t>
  </si>
  <si>
    <t>Cape Girardeau County</t>
  </si>
  <si>
    <t>Cole County</t>
  </si>
  <si>
    <t>Cooper County</t>
  </si>
  <si>
    <t>Lafayette County</t>
  </si>
  <si>
    <t>Moniteau County</t>
  </si>
  <si>
    <t>Platte County</t>
  </si>
  <si>
    <t>Ray County</t>
  </si>
  <si>
    <t>St. Charles County</t>
  </si>
  <si>
    <t>St. Louis City County</t>
  </si>
  <si>
    <t>Webster County</t>
  </si>
  <si>
    <t>Carbon County</t>
  </si>
  <si>
    <t>Cascade County</t>
  </si>
  <si>
    <t>Missoula County</t>
  </si>
  <si>
    <t>Stillwater County</t>
  </si>
  <si>
    <t>Yellowstone County</t>
  </si>
  <si>
    <t>Dixon County</t>
  </si>
  <si>
    <t>Lancaster County</t>
  </si>
  <si>
    <t>Merrick County</t>
  </si>
  <si>
    <t>Sarpy County</t>
  </si>
  <si>
    <t>Saunders County</t>
  </si>
  <si>
    <t>Seward County</t>
  </si>
  <si>
    <t>Carson City County</t>
  </si>
  <si>
    <t>Storey County</t>
  </si>
  <si>
    <t>Washoe County</t>
  </si>
  <si>
    <t>Rockingham County</t>
  </si>
  <si>
    <t>Strafford County</t>
  </si>
  <si>
    <t>Atlantic County</t>
  </si>
  <si>
    <t>Bergen County</t>
  </si>
  <si>
    <t>Burlington County</t>
  </si>
  <si>
    <t>Camden County</t>
  </si>
  <si>
    <t>Cape May County</t>
  </si>
  <si>
    <t>Gloucester County</t>
  </si>
  <si>
    <t>Hudson County</t>
  </si>
  <si>
    <t>Hunterdon County</t>
  </si>
  <si>
    <t>Monmouth County</t>
  </si>
  <si>
    <t>Morris County</t>
  </si>
  <si>
    <t>Ocean County</t>
  </si>
  <si>
    <t>Passaic County</t>
  </si>
  <si>
    <t>Salem County</t>
  </si>
  <si>
    <t>New Jersey1</t>
  </si>
  <si>
    <t>Bernalillo County</t>
  </si>
  <si>
    <t>Dona Ana County</t>
  </si>
  <si>
    <t>San Juan County</t>
  </si>
  <si>
    <t>Sandoval County</t>
  </si>
  <si>
    <t>Santa Fe County</t>
  </si>
  <si>
    <t>Torrance County</t>
  </si>
  <si>
    <t>Valencia County</t>
  </si>
  <si>
    <t>Albany County</t>
  </si>
  <si>
    <t>Bronx County</t>
  </si>
  <si>
    <t>Broome County</t>
  </si>
  <si>
    <t>Chemung County</t>
  </si>
  <si>
    <t>Dutchess County</t>
  </si>
  <si>
    <t>Erie County</t>
  </si>
  <si>
    <t>Herkimer County</t>
  </si>
  <si>
    <t>New York County</t>
  </si>
  <si>
    <t>Niagara County</t>
  </si>
  <si>
    <t>Oneida County</t>
  </si>
  <si>
    <t>Onondaga County</t>
  </si>
  <si>
    <t>Ontario County</t>
  </si>
  <si>
    <t>Orleans County</t>
  </si>
  <si>
    <t>Oswego County</t>
  </si>
  <si>
    <t>Queens County</t>
  </si>
  <si>
    <t>Rensselaer County</t>
  </si>
  <si>
    <t>Rockland County</t>
  </si>
  <si>
    <t>Saratoga County</t>
  </si>
  <si>
    <t>Schenectady County</t>
  </si>
  <si>
    <t>Schoharie County</t>
  </si>
  <si>
    <t>Tioga County</t>
  </si>
  <si>
    <t>Tompkins County</t>
  </si>
  <si>
    <t>Ulster County</t>
  </si>
  <si>
    <t>Westchester County</t>
  </si>
  <si>
    <t>Yates County</t>
  </si>
  <si>
    <t>Alamance County</t>
  </si>
  <si>
    <t>Anson County</t>
  </si>
  <si>
    <t>Brunswick County</t>
  </si>
  <si>
    <t>Buncombe County</t>
  </si>
  <si>
    <t>Cabarrus County</t>
  </si>
  <si>
    <t>Catawba County</t>
  </si>
  <si>
    <t>Craven County</t>
  </si>
  <si>
    <t>Currituck County</t>
  </si>
  <si>
    <t>Davidson County</t>
  </si>
  <si>
    <t>Davie County</t>
  </si>
  <si>
    <t>Durham County</t>
  </si>
  <si>
    <t>Edgecombe County</t>
  </si>
  <si>
    <t>Gaston County</t>
  </si>
  <si>
    <t>Gates County</t>
  </si>
  <si>
    <t>Granville County</t>
  </si>
  <si>
    <t>Guilford County</t>
  </si>
  <si>
    <t>Harnett County</t>
  </si>
  <si>
    <t>Haywood County</t>
  </si>
  <si>
    <t>Hoke County</t>
  </si>
  <si>
    <t>Iredell County</t>
  </si>
  <si>
    <t>Johnston County</t>
  </si>
  <si>
    <t>Mecklenburg County</t>
  </si>
  <si>
    <t>Nash County</t>
  </si>
  <si>
    <t>New Hanover County</t>
  </si>
  <si>
    <t>Onslow County</t>
  </si>
  <si>
    <t>Pamlico County</t>
  </si>
  <si>
    <t>Pender County</t>
  </si>
  <si>
    <t>Person County</t>
  </si>
  <si>
    <t>Pitt County</t>
  </si>
  <si>
    <t>Randolph County</t>
  </si>
  <si>
    <t>Rowan County</t>
  </si>
  <si>
    <t>Stokes County</t>
  </si>
  <si>
    <t>Wake County</t>
  </si>
  <si>
    <t>Yadkin County</t>
  </si>
  <si>
    <t>Burleigh County</t>
  </si>
  <si>
    <t>Grand Forks County</t>
  </si>
  <si>
    <t>Morton County</t>
  </si>
  <si>
    <t>Oliver County</t>
  </si>
  <si>
    <t>Belmont County</t>
  </si>
  <si>
    <t>Clermont County</t>
  </si>
  <si>
    <t>Cuyahoga County</t>
  </si>
  <si>
    <t>Geauga County</t>
  </si>
  <si>
    <t>Hocking County</t>
  </si>
  <si>
    <t>Licking County</t>
  </si>
  <si>
    <t>Lorain County</t>
  </si>
  <si>
    <t>Lucas County</t>
  </si>
  <si>
    <t>Mahoning County</t>
  </si>
  <si>
    <t>Medina County</t>
  </si>
  <si>
    <t>Morrow County</t>
  </si>
  <si>
    <t>Pickaway County</t>
  </si>
  <si>
    <t>Portage County</t>
  </si>
  <si>
    <t>Richland County</t>
  </si>
  <si>
    <t>Summit County</t>
  </si>
  <si>
    <t>Trumbull County</t>
  </si>
  <si>
    <t>Wood County</t>
  </si>
  <si>
    <t>Canadian County</t>
  </si>
  <si>
    <t>Comanche County</t>
  </si>
  <si>
    <t>Cotton County</t>
  </si>
  <si>
    <t>Creek County</t>
  </si>
  <si>
    <t>Garfield County</t>
  </si>
  <si>
    <t>Grady County</t>
  </si>
  <si>
    <t>Logan County</t>
  </si>
  <si>
    <t>Mcclain County</t>
  </si>
  <si>
    <t>Oklahoma County</t>
  </si>
  <si>
    <t>Okmulgee County</t>
  </si>
  <si>
    <t>Pawnee County</t>
  </si>
  <si>
    <t>Rogers County</t>
  </si>
  <si>
    <t>Sequoyah County</t>
  </si>
  <si>
    <t>Tulsa County</t>
  </si>
  <si>
    <t>Wagoner County</t>
  </si>
  <si>
    <t>Clackamas County</t>
  </si>
  <si>
    <t>Deschutes County</t>
  </si>
  <si>
    <t>Josephine County</t>
  </si>
  <si>
    <t>Lane County</t>
  </si>
  <si>
    <t>Multnomah County</t>
  </si>
  <si>
    <t>Yamhill County</t>
  </si>
  <si>
    <t>Allegheny County</t>
  </si>
  <si>
    <t>Armstrong County</t>
  </si>
  <si>
    <t>Beaver County</t>
  </si>
  <si>
    <t>Berks County</t>
  </si>
  <si>
    <t>Blair County</t>
  </si>
  <si>
    <t>Bucks County</t>
  </si>
  <si>
    <t>Cambria County</t>
  </si>
  <si>
    <t>Centre County</t>
  </si>
  <si>
    <t>Chester County</t>
  </si>
  <si>
    <t>Dauphin County</t>
  </si>
  <si>
    <t>Lackawanna County</t>
  </si>
  <si>
    <t>Lebanon County</t>
  </si>
  <si>
    <t>Lehigh County</t>
  </si>
  <si>
    <t>Luzerne County</t>
  </si>
  <si>
    <t>Lycoming County</t>
  </si>
  <si>
    <t>Montour County</t>
  </si>
  <si>
    <t>Northampton County</t>
  </si>
  <si>
    <t>Philadelphia County</t>
  </si>
  <si>
    <t>Westmoreland County</t>
  </si>
  <si>
    <t>Wyoming County</t>
  </si>
  <si>
    <t xml:space="preserve"> Aibonito Municipio</t>
  </si>
  <si>
    <t xml:space="preserve"> Barceloneta Municipio</t>
  </si>
  <si>
    <t xml:space="preserve"> Barranquitas Municipio</t>
  </si>
  <si>
    <t xml:space="preserve"> Bayamón Municipio</t>
  </si>
  <si>
    <t xml:space="preserve"> Caguas Municipio</t>
  </si>
  <si>
    <t xml:space="preserve"> Canóvanas Municipio</t>
  </si>
  <si>
    <t xml:space="preserve"> Carolina Municipio</t>
  </si>
  <si>
    <t xml:space="preserve"> Cataño Municipio</t>
  </si>
  <si>
    <t xml:space="preserve"> Cayey Municipio</t>
  </si>
  <si>
    <t xml:space="preserve"> Ceiba Municipio</t>
  </si>
  <si>
    <t xml:space="preserve"> Ciales Municipio</t>
  </si>
  <si>
    <t xml:space="preserve"> Cidra Municipio</t>
  </si>
  <si>
    <t xml:space="preserve"> Comerío Municipio</t>
  </si>
  <si>
    <t xml:space="preserve"> Corozal Municipio</t>
  </si>
  <si>
    <t xml:space="preserve"> Dorado Municipio</t>
  </si>
  <si>
    <t xml:space="preserve"> Fajardo Municipio</t>
  </si>
  <si>
    <t xml:space="preserve"> Florida Municipio</t>
  </si>
  <si>
    <t xml:space="preserve"> Guaynabo Municipio</t>
  </si>
  <si>
    <t xml:space="preserve"> Gurabo Municipio</t>
  </si>
  <si>
    <t xml:space="preserve"> Humacao Municipio</t>
  </si>
  <si>
    <t xml:space="preserve"> Juncos Municipio</t>
  </si>
  <si>
    <t xml:space="preserve"> Las Piedras Municipio</t>
  </si>
  <si>
    <t xml:space="preserve"> Loíza Municipio</t>
  </si>
  <si>
    <t xml:space="preserve"> Luquillo Municipio</t>
  </si>
  <si>
    <t xml:space="preserve"> Manatí Municipio</t>
  </si>
  <si>
    <t xml:space="preserve"> Maunabo Municipio</t>
  </si>
  <si>
    <t xml:space="preserve"> Morovis Municipio</t>
  </si>
  <si>
    <t xml:space="preserve"> Naguabo Municipio</t>
  </si>
  <si>
    <t xml:space="preserve"> Naranjito Municipio</t>
  </si>
  <si>
    <t xml:space="preserve"> Orocovis Municipio</t>
  </si>
  <si>
    <t xml:space="preserve"> Río Grande Municipio</t>
  </si>
  <si>
    <t xml:space="preserve"> San Juan Municipio</t>
  </si>
  <si>
    <t xml:space="preserve"> San Lorenzo Municipio</t>
  </si>
  <si>
    <t xml:space="preserve"> Toa Alta Municipio</t>
  </si>
  <si>
    <t xml:space="preserve"> Toa Baja Municipio</t>
  </si>
  <si>
    <t xml:space="preserve"> Trujillo Alto Municipio</t>
  </si>
  <si>
    <t xml:space="preserve"> Vega Alta Municipio</t>
  </si>
  <si>
    <t xml:space="preserve"> Vega Baja Municipio</t>
  </si>
  <si>
    <t xml:space="preserve"> Yabucoa Municipio</t>
  </si>
  <si>
    <t>Adjuntas Municipio</t>
  </si>
  <si>
    <t>Aguada Municipio</t>
  </si>
  <si>
    <t>Aguadilla Municipio</t>
  </si>
  <si>
    <t>Aguas Buenas Municipio</t>
  </si>
  <si>
    <t>Anasco Municipio</t>
  </si>
  <si>
    <t>Arecibo Municipio</t>
  </si>
  <si>
    <t>Arroyo Municipio</t>
  </si>
  <si>
    <t>Cabo Rojo Municipio</t>
  </si>
  <si>
    <t>Camuy Municipio</t>
  </si>
  <si>
    <t>Guánica Municipio</t>
  </si>
  <si>
    <t>Guayama Municipio</t>
  </si>
  <si>
    <t>Guayanilla Municipio</t>
  </si>
  <si>
    <t>Hatillo Municipio</t>
  </si>
  <si>
    <t>Hormigueros Municipio</t>
  </si>
  <si>
    <t>Isabela Municipio</t>
  </si>
  <si>
    <t>Juana Diaz Municipio</t>
  </si>
  <si>
    <t>Lajas Municipio</t>
  </si>
  <si>
    <t>Lares Municipio</t>
  </si>
  <si>
    <t>Las Marias Municipio</t>
  </si>
  <si>
    <t>Mayaguez Municipio</t>
  </si>
  <si>
    <t>Moca Municipio</t>
  </si>
  <si>
    <t>Patillas Municipio</t>
  </si>
  <si>
    <t>Peñuelas Municipio</t>
  </si>
  <si>
    <t>Ponce Municipio</t>
  </si>
  <si>
    <t>Quebradillas Municipio</t>
  </si>
  <si>
    <t>Rincon Municipio</t>
  </si>
  <si>
    <t>Sabana Grande Municipio</t>
  </si>
  <si>
    <t>San German Municipio</t>
  </si>
  <si>
    <t>San Sebastian Municipio</t>
  </si>
  <si>
    <t>Utuado Municipio</t>
  </si>
  <si>
    <t>Villalba Municipio</t>
  </si>
  <si>
    <t>Yauco Municipio</t>
  </si>
  <si>
    <t>Puerto Rico1</t>
  </si>
  <si>
    <t>Newport County</t>
  </si>
  <si>
    <t>Providence County</t>
  </si>
  <si>
    <t>Rhode Island1</t>
  </si>
  <si>
    <t>Aiken County</t>
  </si>
  <si>
    <t>Anderson County</t>
  </si>
  <si>
    <t>Beaufort County</t>
  </si>
  <si>
    <t>Berkeley County</t>
  </si>
  <si>
    <t>Charleston County</t>
  </si>
  <si>
    <t>Clarendon County</t>
  </si>
  <si>
    <t>Darlington County</t>
  </si>
  <si>
    <t>Dorchester County</t>
  </si>
  <si>
    <t>Edgefield County</t>
  </si>
  <si>
    <t>Florence County</t>
  </si>
  <si>
    <t>Greenville County</t>
  </si>
  <si>
    <t>Horry County</t>
  </si>
  <si>
    <t>Kershaw County</t>
  </si>
  <si>
    <t>Laurens County</t>
  </si>
  <si>
    <t>Lexington County</t>
  </si>
  <si>
    <t>Saluda County</t>
  </si>
  <si>
    <t>Spartanburg County</t>
  </si>
  <si>
    <t>Mc Cook County</t>
  </si>
  <si>
    <t>Minnehaha County</t>
  </si>
  <si>
    <t>Pennington County</t>
  </si>
  <si>
    <t>Turner County</t>
  </si>
  <si>
    <t>Bradley County</t>
  </si>
  <si>
    <t>Cannon County</t>
  </si>
  <si>
    <t>Cheatham County</t>
  </si>
  <si>
    <t>Crockett County</t>
  </si>
  <si>
    <t>Dickson County</t>
  </si>
  <si>
    <t>Gibson County</t>
  </si>
  <si>
    <t>Grainger County</t>
  </si>
  <si>
    <t>Hamblen County</t>
  </si>
  <si>
    <t>Hawkins County</t>
  </si>
  <si>
    <t>Knox County</t>
  </si>
  <si>
    <t>Loudon County</t>
  </si>
  <si>
    <t>Maury County</t>
  </si>
  <si>
    <t>Roane County</t>
  </si>
  <si>
    <t>Robertson County</t>
  </si>
  <si>
    <t>Rutherford County</t>
  </si>
  <si>
    <t>Sequatchie County</t>
  </si>
  <si>
    <t>Smith County</t>
  </si>
  <si>
    <t>Tipton County</t>
  </si>
  <si>
    <t>Trousdale County</t>
  </si>
  <si>
    <t>Unicoi County</t>
  </si>
  <si>
    <t>Wilson County</t>
  </si>
  <si>
    <t>Archer County</t>
  </si>
  <si>
    <t>Atascosa County</t>
  </si>
  <si>
    <t>Austin County</t>
  </si>
  <si>
    <t>Bandera County</t>
  </si>
  <si>
    <t>Bastrop County</t>
  </si>
  <si>
    <t>Bell County</t>
  </si>
  <si>
    <t>Bexar County</t>
  </si>
  <si>
    <t>Bowie County</t>
  </si>
  <si>
    <t>Brazoria County</t>
  </si>
  <si>
    <t>Brazos County</t>
  </si>
  <si>
    <t>Burleson County</t>
  </si>
  <si>
    <t>Callahan County</t>
  </si>
  <si>
    <t>Cameron County</t>
  </si>
  <si>
    <t>Carson County</t>
  </si>
  <si>
    <t>Chambers County</t>
  </si>
  <si>
    <t>Collin County</t>
  </si>
  <si>
    <t>Comal County</t>
  </si>
  <si>
    <t>Coryell County</t>
  </si>
  <si>
    <t>Crosby County</t>
  </si>
  <si>
    <t>Denton County</t>
  </si>
  <si>
    <t>Ector County</t>
  </si>
  <si>
    <t>Ellis County</t>
  </si>
  <si>
    <t>Falls County</t>
  </si>
  <si>
    <t>Fort Bend County</t>
  </si>
  <si>
    <t>Galveston County</t>
  </si>
  <si>
    <t>Goliad County</t>
  </si>
  <si>
    <t>Grayson County</t>
  </si>
  <si>
    <t>Gregg County</t>
  </si>
  <si>
    <t>Guadalupe County</t>
  </si>
  <si>
    <t>Hays County</t>
  </si>
  <si>
    <t>Hidalgo County</t>
  </si>
  <si>
    <t>Hudspeth County</t>
  </si>
  <si>
    <t>Hunt County</t>
  </si>
  <si>
    <t>Irion County</t>
  </si>
  <si>
    <t>Kaufman County</t>
  </si>
  <si>
    <t>Lampasas County</t>
  </si>
  <si>
    <t>Lubbock County</t>
  </si>
  <si>
    <t>Lynn County</t>
  </si>
  <si>
    <t>Mc Lennan County</t>
  </si>
  <si>
    <t>Nueces County</t>
  </si>
  <si>
    <t>Parker County</t>
  </si>
  <si>
    <t>Potter County</t>
  </si>
  <si>
    <t>Randall County</t>
  </si>
  <si>
    <t>Rockwall County</t>
  </si>
  <si>
    <t>Rusk County</t>
  </si>
  <si>
    <t>San Patricio County</t>
  </si>
  <si>
    <t>Sterling County</t>
  </si>
  <si>
    <t>Tarrant County</t>
  </si>
  <si>
    <t>Taylor County</t>
  </si>
  <si>
    <t>Tom Green County</t>
  </si>
  <si>
    <t>Travis County</t>
  </si>
  <si>
    <t>Upshur County</t>
  </si>
  <si>
    <t>Victoria County</t>
  </si>
  <si>
    <t>Waller County</t>
  </si>
  <si>
    <t>Webb County</t>
  </si>
  <si>
    <t>Wichita County</t>
  </si>
  <si>
    <t>Wise County</t>
  </si>
  <si>
    <t>Box Elder County</t>
  </si>
  <si>
    <t>Cache County</t>
  </si>
  <si>
    <t>Davis County</t>
  </si>
  <si>
    <t>Juab County</t>
  </si>
  <si>
    <t>Salt Lake County</t>
  </si>
  <si>
    <t>Tooele County</t>
  </si>
  <si>
    <t>Utah County</t>
  </si>
  <si>
    <t>Weber County</t>
  </si>
  <si>
    <t>Chittenden County</t>
  </si>
  <si>
    <t>Grand Isle County</t>
  </si>
  <si>
    <t>Virgin Islands</t>
  </si>
  <si>
    <t>Albemarle County</t>
  </si>
  <si>
    <t>Alexandria City County</t>
  </si>
  <si>
    <t>Amelia County</t>
  </si>
  <si>
    <t>Amherst County</t>
  </si>
  <si>
    <t>Appomattox County</t>
  </si>
  <si>
    <t>Arlington County</t>
  </si>
  <si>
    <t>Augusta County</t>
  </si>
  <si>
    <t>Bedford County</t>
  </si>
  <si>
    <t>Botetourt County</t>
  </si>
  <si>
    <t>Bristol City</t>
  </si>
  <si>
    <t>Charles City County</t>
  </si>
  <si>
    <t>Charlottesville City County</t>
  </si>
  <si>
    <t>Chesapeake City</t>
  </si>
  <si>
    <t>Chesterfield County</t>
  </si>
  <si>
    <t>Colonial Heights City County</t>
  </si>
  <si>
    <t>Craig County</t>
  </si>
  <si>
    <t>Culpeper County</t>
  </si>
  <si>
    <t>Dinwiddie County</t>
  </si>
  <si>
    <t>Fairfax City</t>
  </si>
  <si>
    <t>Fairfax County</t>
  </si>
  <si>
    <t>Falls Church City</t>
  </si>
  <si>
    <t>Fauquier County</t>
  </si>
  <si>
    <t>Fluvanna County</t>
  </si>
  <si>
    <t>Franklin City</t>
  </si>
  <si>
    <t>Fredericksburg City</t>
  </si>
  <si>
    <t>Giles County</t>
  </si>
  <si>
    <t>Goochland County</t>
  </si>
  <si>
    <t>Hampton City</t>
  </si>
  <si>
    <t>Hanover County</t>
  </si>
  <si>
    <t>Harrisonburg City County</t>
  </si>
  <si>
    <t>Henrico County</t>
  </si>
  <si>
    <t>Hopewell City County</t>
  </si>
  <si>
    <t>Isle Of Wight County</t>
  </si>
  <si>
    <t>James City County</t>
  </si>
  <si>
    <t>King and Queen County</t>
  </si>
  <si>
    <t>King William County</t>
  </si>
  <si>
    <t>Loudoun County</t>
  </si>
  <si>
    <t>Lynchburg City County</t>
  </si>
  <si>
    <t>Manassas City</t>
  </si>
  <si>
    <t>Manassas Park City</t>
  </si>
  <si>
    <t>Mathews County</t>
  </si>
  <si>
    <t>Nelson County</t>
  </si>
  <si>
    <t>New Kent County</t>
  </si>
  <si>
    <t>Newport News City</t>
  </si>
  <si>
    <t>Norfolk City</t>
  </si>
  <si>
    <t>Petersburg City County</t>
  </si>
  <si>
    <t>Poquoson County</t>
  </si>
  <si>
    <t>Portsmouth City</t>
  </si>
  <si>
    <t>Powhatan County</t>
  </si>
  <si>
    <t>Prince George County</t>
  </si>
  <si>
    <t>Prince William County</t>
  </si>
  <si>
    <t>Radford City County</t>
  </si>
  <si>
    <t>Rappahannock County</t>
  </si>
  <si>
    <t>Richmond City County</t>
  </si>
  <si>
    <t>Roanoke City County</t>
  </si>
  <si>
    <t>Roanoke County</t>
  </si>
  <si>
    <t>Salem City County</t>
  </si>
  <si>
    <t>Southampton County</t>
  </si>
  <si>
    <t>Spotsylvania County</t>
  </si>
  <si>
    <t>Stafford County</t>
  </si>
  <si>
    <t>Staunton City</t>
  </si>
  <si>
    <t>Suffolk City County</t>
  </si>
  <si>
    <t>Virginia Beach City</t>
  </si>
  <si>
    <t>Waynesboro City</t>
  </si>
  <si>
    <t>Williamsburg City</t>
  </si>
  <si>
    <t>Winchester City County</t>
  </si>
  <si>
    <t>Asotin County</t>
  </si>
  <si>
    <t>Chelan County</t>
  </si>
  <si>
    <t>Cowlitz County</t>
  </si>
  <si>
    <t>King County</t>
  </si>
  <si>
    <t>Kitsap County</t>
  </si>
  <si>
    <t>Pierce County</t>
  </si>
  <si>
    <t>Skagit County</t>
  </si>
  <si>
    <t>Skamania County</t>
  </si>
  <si>
    <t>Snohomish County</t>
  </si>
  <si>
    <t>Spokane County</t>
  </si>
  <si>
    <t>Stevens County</t>
  </si>
  <si>
    <t>Thurston County</t>
  </si>
  <si>
    <t>Walla Walla County</t>
  </si>
  <si>
    <t>Whatcom County</t>
  </si>
  <si>
    <t>Yakima County</t>
  </si>
  <si>
    <t>Brooke County</t>
  </si>
  <si>
    <t>Cabell County</t>
  </si>
  <si>
    <t>Kanawha County</t>
  </si>
  <si>
    <t>Mineral County</t>
  </si>
  <si>
    <t>Monongalia County</t>
  </si>
  <si>
    <t>Preston County</t>
  </si>
  <si>
    <t>Raleigh County</t>
  </si>
  <si>
    <t>Wirt County</t>
  </si>
  <si>
    <t>Calumet County</t>
  </si>
  <si>
    <t>Chippewa County</t>
  </si>
  <si>
    <t>Dane County</t>
  </si>
  <si>
    <t>Eau Claire County</t>
  </si>
  <si>
    <t>Fond Du Lac County</t>
  </si>
  <si>
    <t>Green County</t>
  </si>
  <si>
    <t>Iowa County</t>
  </si>
  <si>
    <t>Kenosha County</t>
  </si>
  <si>
    <t>Kewaunee County</t>
  </si>
  <si>
    <t>La Crosse County</t>
  </si>
  <si>
    <t>Marathon County</t>
  </si>
  <si>
    <t>Milwaukee County</t>
  </si>
  <si>
    <t>Oconto County</t>
  </si>
  <si>
    <t>Outagamie County</t>
  </si>
  <si>
    <t>Ozaukee County</t>
  </si>
  <si>
    <t>Racine County</t>
  </si>
  <si>
    <t>Rock County</t>
  </si>
  <si>
    <t>Sheboygan County</t>
  </si>
  <si>
    <t>St. Croix County</t>
  </si>
  <si>
    <t>Waukesha County</t>
  </si>
  <si>
    <t>Laramie County</t>
  </si>
  <si>
    <t>Natrona County</t>
  </si>
  <si>
    <t>Enter information into the blue shaded areas to calculate the PDPM Medicare rates.</t>
  </si>
  <si>
    <t>To calculate the PDPM rates, enter the requested information in blue shaded cells on the "Rate Calculation" tab.  Scrolling down the page will show the corresponding rates for days 1 though 100.  Changing the day value in cell E12 will detail the rate for that specific day of the stay.</t>
  </si>
  <si>
    <t>&lt;- enter any day of the stay to see rate detail</t>
  </si>
  <si>
    <t>NCHCFA Medicare PDPM Rate Calculator</t>
  </si>
  <si>
    <t>This file estimates Medicare PDPM rates for the 12 month period beginning on October 1, 2021.  It has been prepared solely for the use of members of the North Carolina Health Care Facilities Association.  Any other uses are not authorized.</t>
  </si>
  <si>
    <t>If you have any questions or suggestions on improving this model, please direct them to Sam Clark at samc@nchcfa.org.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</si>
</sst>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0.0%"/>
    <numFmt numFmtId="166" formatCode="_(* #,##0.0000_);_(* \(#,##0.0000\);_(* &quot;-&quot;??_);_(@_)"/>
    <numFmt numFmtId="168" formatCode="_(* #,##0.0000000_);_(* \(#,##0.0000000\);_(* &quot;-&quot;??_);_(@_)"/>
    <numFmt numFmtId="169" formatCode="_(* #,##0.0000000000_);_(* \(#,##0.0000000000\);_(* &quot;-&quot;??_);_(@_)"/>
  </numFmts>
  <fonts count="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0000"/>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4" tint="0.79998168889431442"/>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cellStyleXfs>
  <cellXfs count="70">
    <xf numFmtId="0" fontId="0" fillId="0" borderId="0" xfId="0"/>
    <xf numFmtId="44" fontId="0" fillId="0" borderId="0" xfId="2" applyFont="1"/>
    <xf numFmtId="43" fontId="0" fillId="0" borderId="0" xfId="1" applyFont="1"/>
    <xf numFmtId="0" fontId="0" fillId="0" borderId="0" xfId="0" applyAlignment="1">
      <alignment wrapText="1"/>
    </xf>
    <xf numFmtId="0" fontId="0" fillId="0" borderId="0" xfId="0" applyAlignment="1">
      <alignment horizontal="center" wrapText="1"/>
    </xf>
    <xf numFmtId="44" fontId="0" fillId="0" borderId="0" xfId="0" applyNumberFormat="1"/>
    <xf numFmtId="0" fontId="0" fillId="0" borderId="0" xfId="0" applyAlignment="1">
      <alignment horizontal="right"/>
    </xf>
    <xf numFmtId="0" fontId="0" fillId="2" borderId="0" xfId="0" applyFill="1"/>
    <xf numFmtId="0" fontId="0" fillId="0" borderId="0" xfId="0" applyFill="1"/>
    <xf numFmtId="0" fontId="0" fillId="4" borderId="0" xfId="0" applyFill="1"/>
    <xf numFmtId="166" fontId="0" fillId="0" borderId="0" xfId="1" applyNumberFormat="1" applyFont="1"/>
    <xf numFmtId="165" fontId="0" fillId="0" borderId="0" xfId="3" applyNumberFormat="1" applyFont="1" applyFill="1" applyAlignment="1">
      <alignment horizontal="left"/>
    </xf>
    <xf numFmtId="0" fontId="0" fillId="0" borderId="0" xfId="0" applyAlignment="1">
      <alignment horizontal="left"/>
    </xf>
    <xf numFmtId="43" fontId="0" fillId="0" borderId="0" xfId="0" applyNumberFormat="1"/>
    <xf numFmtId="0" fontId="0" fillId="0" borderId="1" xfId="0" applyBorder="1"/>
    <xf numFmtId="0" fontId="0" fillId="0" borderId="2" xfId="0" applyBorder="1"/>
    <xf numFmtId="0" fontId="0" fillId="0" borderId="3" xfId="0" applyBorder="1"/>
    <xf numFmtId="0" fontId="0" fillId="0" borderId="4" xfId="0" applyBorder="1"/>
    <xf numFmtId="43" fontId="0" fillId="0" borderId="3" xfId="1" applyFont="1" applyBorder="1"/>
    <xf numFmtId="44" fontId="0" fillId="0" borderId="4" xfId="2" applyFont="1" applyBorder="1"/>
    <xf numFmtId="43" fontId="0" fillId="4" borderId="3" xfId="1" applyFont="1" applyFill="1" applyBorder="1"/>
    <xf numFmtId="44" fontId="0" fillId="4" borderId="4" xfId="2" applyFont="1" applyFill="1" applyBorder="1"/>
    <xf numFmtId="43" fontId="0" fillId="0" borderId="5" xfId="1" applyFont="1" applyBorder="1"/>
    <xf numFmtId="44" fontId="0" fillId="0" borderId="6" xfId="2" applyFont="1" applyBorder="1"/>
    <xf numFmtId="0" fontId="0" fillId="0" borderId="7" xfId="0" applyBorder="1"/>
    <xf numFmtId="0" fontId="0" fillId="0" borderId="0" xfId="0" applyBorder="1"/>
    <xf numFmtId="43" fontId="0" fillId="0" borderId="0" xfId="1" applyFont="1" applyBorder="1"/>
    <xf numFmtId="0" fontId="0" fillId="4" borderId="3" xfId="0" applyFill="1" applyBorder="1"/>
    <xf numFmtId="43" fontId="0" fillId="4" borderId="0" xfId="1" applyFont="1" applyFill="1" applyBorder="1"/>
    <xf numFmtId="0" fontId="0" fillId="0" borderId="5" xfId="0" applyBorder="1"/>
    <xf numFmtId="43" fontId="0" fillId="0" borderId="8" xfId="1" applyFont="1" applyBorder="1"/>
    <xf numFmtId="0" fontId="0" fillId="0" borderId="0" xfId="0" applyAlignment="1"/>
    <xf numFmtId="169" fontId="0" fillId="0" borderId="0" xfId="0" applyNumberFormat="1"/>
    <xf numFmtId="0" fontId="0" fillId="0" borderId="10" xfId="0" applyBorder="1"/>
    <xf numFmtId="0" fontId="0" fillId="0" borderId="11" xfId="0" applyBorder="1"/>
    <xf numFmtId="0" fontId="0" fillId="0" borderId="0" xfId="0" applyBorder="1" applyAlignment="1">
      <alignment horizontal="center" wrapText="1"/>
    </xf>
    <xf numFmtId="0" fontId="0" fillId="0" borderId="13" xfId="0" applyBorder="1" applyAlignment="1">
      <alignment horizontal="center" wrapText="1"/>
    </xf>
    <xf numFmtId="0" fontId="0" fillId="0" borderId="12" xfId="0" applyBorder="1"/>
    <xf numFmtId="0" fontId="0" fillId="0" borderId="12" xfId="0" applyBorder="1" applyAlignment="1">
      <alignment horizontal="center" wrapText="1"/>
    </xf>
    <xf numFmtId="44" fontId="0" fillId="0" borderId="0" xfId="0" applyNumberFormat="1" applyBorder="1"/>
    <xf numFmtId="44" fontId="0" fillId="0" borderId="0" xfId="2" applyFont="1" applyBorder="1"/>
    <xf numFmtId="44" fontId="0" fillId="0" borderId="13" xfId="0" applyNumberFormat="1" applyBorder="1"/>
    <xf numFmtId="0" fontId="0" fillId="0" borderId="0" xfId="0" applyBorder="1" applyAlignment="1">
      <alignment horizontal="center"/>
    </xf>
    <xf numFmtId="44" fontId="0" fillId="0" borderId="0" xfId="0" applyNumberFormat="1" applyBorder="1" applyAlignment="1">
      <alignment horizontal="center"/>
    </xf>
    <xf numFmtId="0" fontId="0" fillId="0" borderId="13" xfId="0" applyBorder="1"/>
    <xf numFmtId="168" fontId="0" fillId="0" borderId="0" xfId="1" applyNumberFormat="1" applyFont="1" applyBorder="1"/>
    <xf numFmtId="0" fontId="0" fillId="0" borderId="14" xfId="0" applyBorder="1" applyAlignment="1">
      <alignment horizontal="center" wrapText="1"/>
    </xf>
    <xf numFmtId="44" fontId="0" fillId="0" borderId="15" xfId="0" applyNumberFormat="1" applyBorder="1"/>
    <xf numFmtId="44" fontId="2" fillId="3" borderId="16" xfId="0" applyNumberFormat="1" applyFont="1" applyFill="1" applyBorder="1"/>
    <xf numFmtId="0" fontId="2" fillId="0" borderId="9" xfId="0" applyFont="1" applyBorder="1"/>
    <xf numFmtId="0" fontId="2" fillId="0" borderId="10" xfId="0" applyFont="1" applyBorder="1"/>
    <xf numFmtId="0" fontId="2" fillId="0" borderId="12" xfId="0" applyFont="1" applyBorder="1" applyAlignment="1">
      <alignment horizontal="left" wrapText="1"/>
    </xf>
    <xf numFmtId="0" fontId="2" fillId="0" borderId="0" xfId="0" applyFont="1" applyBorder="1"/>
    <xf numFmtId="43" fontId="0" fillId="2" borderId="0" xfId="1" applyFont="1" applyFill="1"/>
    <xf numFmtId="44" fontId="0" fillId="2" borderId="0" xfId="2" applyFont="1" applyFill="1"/>
    <xf numFmtId="43" fontId="0" fillId="2" borderId="0" xfId="0" applyNumberFormat="1" applyFill="1"/>
    <xf numFmtId="0" fontId="0" fillId="0" borderId="0" xfId="0" quotePrefix="1"/>
    <xf numFmtId="0" fontId="4" fillId="0" borderId="0" xfId="0" applyFont="1" applyAlignment="1">
      <alignment wrapText="1"/>
    </xf>
    <xf numFmtId="0" fontId="4" fillId="0" borderId="0" xfId="0" applyFont="1" applyBorder="1" applyAlignment="1">
      <alignment horizontal="center" wrapText="1"/>
    </xf>
    <xf numFmtId="0" fontId="4" fillId="0" borderId="0" xfId="0" applyFont="1" applyAlignment="1">
      <alignment horizontal="center" wrapText="1"/>
    </xf>
    <xf numFmtId="0" fontId="4" fillId="0" borderId="13" xfId="0" applyFont="1" applyBorder="1" applyAlignment="1">
      <alignment horizontal="center" wrapText="1"/>
    </xf>
    <xf numFmtId="0" fontId="4" fillId="0" borderId="0" xfId="0" applyFont="1" applyBorder="1" applyAlignment="1">
      <alignment horizontal="center" wrapText="1"/>
    </xf>
    <xf numFmtId="0" fontId="4" fillId="0" borderId="0" xfId="0" applyFont="1" applyAlignment="1">
      <alignment horizontal="center" wrapText="1"/>
    </xf>
    <xf numFmtId="0" fontId="4" fillId="0" borderId="13" xfId="0" applyFont="1" applyBorder="1" applyAlignment="1">
      <alignment horizontal="center" wrapText="1"/>
    </xf>
    <xf numFmtId="164" fontId="0" fillId="0" borderId="0" xfId="1" applyNumberFormat="1" applyFont="1" applyFill="1" applyBorder="1"/>
    <xf numFmtId="0" fontId="2" fillId="0" borderId="0" xfId="0" applyFont="1"/>
    <xf numFmtId="0" fontId="0" fillId="2" borderId="0" xfId="0" applyFill="1" applyProtection="1">
      <protection locked="0"/>
    </xf>
    <xf numFmtId="0" fontId="0" fillId="5" borderId="0" xfId="0" applyFill="1" applyProtection="1">
      <protection locked="0"/>
    </xf>
    <xf numFmtId="169" fontId="0" fillId="2" borderId="0" xfId="1" applyNumberFormat="1" applyFont="1" applyFill="1" applyAlignment="1" applyProtection="1">
      <alignment horizontal="left"/>
      <protection locked="0"/>
    </xf>
    <xf numFmtId="164" fontId="0" fillId="2" borderId="0" xfId="1" applyNumberFormat="1" applyFont="1" applyFill="1" applyBorder="1" applyProtection="1">
      <protection locked="0"/>
    </xf>
  </cellXfs>
  <cellStyles count="5">
    <cellStyle name="Comma" xfId="1" builtinId="3"/>
    <cellStyle name="Currency" xfId="2" builtinId="4"/>
    <cellStyle name="Normal" xfId="0" builtinId="0"/>
    <cellStyle name="Normal 2" xfId="4" xr:uid="{B7165B3B-F27E-4FBD-B286-8B3020000180}"/>
    <cellStyle name="Percent" xfId="3" builtinId="5"/>
  </cellStyles>
  <dxfs count="1">
    <dxf>
      <numFmt numFmtId="166" formatCode="_(* #,##0.0000_);_(* \(#,##0.00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97393040593852"/>
          <c:y val="9.870924817032603E-2"/>
          <c:w val="0.86430623319324351"/>
          <c:h val="0.83955218172578727"/>
        </c:manualLayout>
      </c:layout>
      <c:lineChart>
        <c:grouping val="standard"/>
        <c:varyColors val="0"/>
        <c:ser>
          <c:idx val="0"/>
          <c:order val="0"/>
          <c:tx>
            <c:strRef>
              <c:f>'Rate Calculation'!$D$21</c:f>
              <c:strCache>
                <c:ptCount val="1"/>
                <c:pt idx="0">
                  <c:v>PDPM Adjusted Per Diem Rate - NHNC1</c:v>
                </c:pt>
              </c:strCache>
            </c:strRef>
          </c:tx>
          <c:spPr>
            <a:ln w="28575" cap="rnd">
              <a:solidFill>
                <a:schemeClr val="accent1"/>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1-DCFE-482A-B6FF-89D95DAF4382}"/>
                </c:ext>
              </c:extLst>
            </c:dLbl>
            <c:dLbl>
              <c:idx val="1"/>
              <c:layout>
                <c:manualLayout>
                  <c:x val="-2.604302529668456E-2"/>
                  <c:y val="-2.79242040852677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CFE-482A-B6FF-89D95DAF4382}"/>
                </c:ext>
              </c:extLst>
            </c:dLbl>
            <c:dLbl>
              <c:idx val="2"/>
              <c:delete val="1"/>
              <c:extLst>
                <c:ext xmlns:c15="http://schemas.microsoft.com/office/drawing/2012/chart" uri="{CE6537A1-D6FC-4f65-9D91-7224C49458BB}"/>
                <c:ext xmlns:c16="http://schemas.microsoft.com/office/drawing/2014/chart" uri="{C3380CC4-5D6E-409C-BE32-E72D297353CC}">
                  <c16:uniqueId val="{00000002-DCFE-482A-B6FF-89D95DAF4382}"/>
                </c:ext>
              </c:extLst>
            </c:dLbl>
            <c:dLbl>
              <c:idx val="3"/>
              <c:layout>
                <c:manualLayout>
                  <c:x val="-5.3849733507238012E-2"/>
                  <c:y val="3.06253634463356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CFE-482A-B6FF-89D95DAF4382}"/>
                </c:ext>
              </c:extLst>
            </c:dLbl>
            <c:dLbl>
              <c:idx val="4"/>
              <c:delete val="1"/>
              <c:extLst>
                <c:ext xmlns:c15="http://schemas.microsoft.com/office/drawing/2012/chart" uri="{CE6537A1-D6FC-4f65-9D91-7224C49458BB}"/>
                <c:ext xmlns:c16="http://schemas.microsoft.com/office/drawing/2014/chart" uri="{C3380CC4-5D6E-409C-BE32-E72D297353CC}">
                  <c16:uniqueId val="{00000007-DCFE-482A-B6FF-89D95DAF4382}"/>
                </c:ext>
              </c:extLst>
            </c:dLbl>
            <c:dLbl>
              <c:idx val="5"/>
              <c:delete val="1"/>
              <c:extLst>
                <c:ext xmlns:c15="http://schemas.microsoft.com/office/drawing/2012/chart" uri="{CE6537A1-D6FC-4f65-9D91-7224C49458BB}"/>
                <c:ext xmlns:c16="http://schemas.microsoft.com/office/drawing/2014/chart" uri="{C3380CC4-5D6E-409C-BE32-E72D297353CC}">
                  <c16:uniqueId val="{00000006-DCFE-482A-B6FF-89D95DAF4382}"/>
                </c:ext>
              </c:extLst>
            </c:dLbl>
            <c:dLbl>
              <c:idx val="6"/>
              <c:delete val="1"/>
              <c:extLst>
                <c:ext xmlns:c15="http://schemas.microsoft.com/office/drawing/2012/chart" uri="{CE6537A1-D6FC-4f65-9D91-7224C49458BB}"/>
                <c:ext xmlns:c16="http://schemas.microsoft.com/office/drawing/2014/chart" uri="{C3380CC4-5D6E-409C-BE32-E72D297353CC}">
                  <c16:uniqueId val="{00000005-DCFE-482A-B6FF-89D95DAF4382}"/>
                </c:ext>
              </c:extLst>
            </c:dLbl>
            <c:dLbl>
              <c:idx val="7"/>
              <c:delete val="1"/>
              <c:extLst>
                <c:ext xmlns:c15="http://schemas.microsoft.com/office/drawing/2012/chart" uri="{CE6537A1-D6FC-4f65-9D91-7224C49458BB}"/>
                <c:ext xmlns:c16="http://schemas.microsoft.com/office/drawing/2014/chart" uri="{C3380CC4-5D6E-409C-BE32-E72D297353CC}">
                  <c16:uniqueId val="{00000004-DCFE-482A-B6FF-89D95DAF4382}"/>
                </c:ext>
              </c:extLst>
            </c:dLbl>
            <c:dLbl>
              <c:idx val="8"/>
              <c:delete val="1"/>
              <c:extLst>
                <c:ext xmlns:c15="http://schemas.microsoft.com/office/drawing/2012/chart" uri="{CE6537A1-D6FC-4f65-9D91-7224C49458BB}"/>
                <c:ext xmlns:c16="http://schemas.microsoft.com/office/drawing/2014/chart" uri="{C3380CC4-5D6E-409C-BE32-E72D297353CC}">
                  <c16:uniqueId val="{00000011-DCFE-482A-B6FF-89D95DAF4382}"/>
                </c:ext>
              </c:extLst>
            </c:dLbl>
            <c:dLbl>
              <c:idx val="9"/>
              <c:delete val="1"/>
              <c:extLst>
                <c:ext xmlns:c15="http://schemas.microsoft.com/office/drawing/2012/chart" uri="{CE6537A1-D6FC-4f65-9D91-7224C49458BB}"/>
                <c:ext xmlns:c16="http://schemas.microsoft.com/office/drawing/2014/chart" uri="{C3380CC4-5D6E-409C-BE32-E72D297353CC}">
                  <c16:uniqueId val="{00000009-DCFE-482A-B6FF-89D95DAF4382}"/>
                </c:ext>
              </c:extLst>
            </c:dLbl>
            <c:dLbl>
              <c:idx val="10"/>
              <c:delete val="1"/>
              <c:extLst>
                <c:ext xmlns:c15="http://schemas.microsoft.com/office/drawing/2012/chart" uri="{CE6537A1-D6FC-4f65-9D91-7224C49458BB}"/>
                <c:ext xmlns:c16="http://schemas.microsoft.com/office/drawing/2014/chart" uri="{C3380CC4-5D6E-409C-BE32-E72D297353CC}">
                  <c16:uniqueId val="{00000010-DCFE-482A-B6FF-89D95DAF4382}"/>
                </c:ext>
              </c:extLst>
            </c:dLbl>
            <c:dLbl>
              <c:idx val="11"/>
              <c:delete val="1"/>
              <c:extLst>
                <c:ext xmlns:c15="http://schemas.microsoft.com/office/drawing/2012/chart" uri="{CE6537A1-D6FC-4f65-9D91-7224C49458BB}"/>
                <c:ext xmlns:c16="http://schemas.microsoft.com/office/drawing/2014/chart" uri="{C3380CC4-5D6E-409C-BE32-E72D297353CC}">
                  <c16:uniqueId val="{0000000A-DCFE-482A-B6FF-89D95DAF4382}"/>
                </c:ext>
              </c:extLst>
            </c:dLbl>
            <c:dLbl>
              <c:idx val="12"/>
              <c:delete val="1"/>
              <c:extLst>
                <c:ext xmlns:c15="http://schemas.microsoft.com/office/drawing/2012/chart" uri="{CE6537A1-D6FC-4f65-9D91-7224C49458BB}"/>
                <c:ext xmlns:c16="http://schemas.microsoft.com/office/drawing/2014/chart" uri="{C3380CC4-5D6E-409C-BE32-E72D297353CC}">
                  <c16:uniqueId val="{0000000B-DCFE-482A-B6FF-89D95DAF4382}"/>
                </c:ext>
              </c:extLst>
            </c:dLbl>
            <c:dLbl>
              <c:idx val="13"/>
              <c:delete val="1"/>
              <c:extLst>
                <c:ext xmlns:c15="http://schemas.microsoft.com/office/drawing/2012/chart" uri="{CE6537A1-D6FC-4f65-9D91-7224C49458BB}"/>
                <c:ext xmlns:c16="http://schemas.microsoft.com/office/drawing/2014/chart" uri="{C3380CC4-5D6E-409C-BE32-E72D297353CC}">
                  <c16:uniqueId val="{0000000C-DCFE-482A-B6FF-89D95DAF4382}"/>
                </c:ext>
              </c:extLst>
            </c:dLbl>
            <c:dLbl>
              <c:idx val="14"/>
              <c:delete val="1"/>
              <c:extLst>
                <c:ext xmlns:c15="http://schemas.microsoft.com/office/drawing/2012/chart" uri="{CE6537A1-D6FC-4f65-9D91-7224C49458BB}"/>
                <c:ext xmlns:c16="http://schemas.microsoft.com/office/drawing/2014/chart" uri="{C3380CC4-5D6E-409C-BE32-E72D297353CC}">
                  <c16:uniqueId val="{0000000D-DCFE-482A-B6FF-89D95DAF4382}"/>
                </c:ext>
              </c:extLst>
            </c:dLbl>
            <c:dLbl>
              <c:idx val="15"/>
              <c:delete val="1"/>
              <c:extLst>
                <c:ext xmlns:c15="http://schemas.microsoft.com/office/drawing/2012/chart" uri="{CE6537A1-D6FC-4f65-9D91-7224C49458BB}"/>
                <c:ext xmlns:c16="http://schemas.microsoft.com/office/drawing/2014/chart" uri="{C3380CC4-5D6E-409C-BE32-E72D297353CC}">
                  <c16:uniqueId val="{0000000F-DCFE-482A-B6FF-89D95DAF4382}"/>
                </c:ext>
              </c:extLst>
            </c:dLbl>
            <c:dLbl>
              <c:idx val="16"/>
              <c:delete val="1"/>
              <c:extLst>
                <c:ext xmlns:c15="http://schemas.microsoft.com/office/drawing/2012/chart" uri="{CE6537A1-D6FC-4f65-9D91-7224C49458BB}"/>
                <c:ext xmlns:c16="http://schemas.microsoft.com/office/drawing/2014/chart" uri="{C3380CC4-5D6E-409C-BE32-E72D297353CC}">
                  <c16:uniqueId val="{0000000E-DCFE-482A-B6FF-89D95DAF4382}"/>
                </c:ext>
              </c:extLst>
            </c:dLbl>
            <c:dLbl>
              <c:idx val="17"/>
              <c:delete val="1"/>
              <c:extLst>
                <c:ext xmlns:c15="http://schemas.microsoft.com/office/drawing/2012/chart" uri="{CE6537A1-D6FC-4f65-9D91-7224C49458BB}"/>
                <c:ext xmlns:c16="http://schemas.microsoft.com/office/drawing/2014/chart" uri="{C3380CC4-5D6E-409C-BE32-E72D297353CC}">
                  <c16:uniqueId val="{00000012-DCFE-482A-B6FF-89D95DAF4382}"/>
                </c:ext>
              </c:extLst>
            </c:dLbl>
            <c:dLbl>
              <c:idx val="18"/>
              <c:delete val="1"/>
              <c:extLst>
                <c:ext xmlns:c15="http://schemas.microsoft.com/office/drawing/2012/chart" uri="{CE6537A1-D6FC-4f65-9D91-7224C49458BB}"/>
                <c:ext xmlns:c16="http://schemas.microsoft.com/office/drawing/2014/chart" uri="{C3380CC4-5D6E-409C-BE32-E72D297353CC}">
                  <c16:uniqueId val="{00000013-DCFE-482A-B6FF-89D95DAF4382}"/>
                </c:ext>
              </c:extLst>
            </c:dLbl>
            <c:dLbl>
              <c:idx val="19"/>
              <c:delete val="1"/>
              <c:extLst>
                <c:ext xmlns:c15="http://schemas.microsoft.com/office/drawing/2012/chart" uri="{CE6537A1-D6FC-4f65-9D91-7224C49458BB}"/>
                <c:ext xmlns:c16="http://schemas.microsoft.com/office/drawing/2014/chart" uri="{C3380CC4-5D6E-409C-BE32-E72D297353CC}">
                  <c16:uniqueId val="{0000001A-DCFE-482A-B6FF-89D95DAF4382}"/>
                </c:ext>
              </c:extLst>
            </c:dLbl>
            <c:dLbl>
              <c:idx val="20"/>
              <c:delete val="1"/>
              <c:extLst>
                <c:ext xmlns:c15="http://schemas.microsoft.com/office/drawing/2012/chart" uri="{CE6537A1-D6FC-4f65-9D91-7224C49458BB}"/>
                <c:ext xmlns:c16="http://schemas.microsoft.com/office/drawing/2014/chart" uri="{C3380CC4-5D6E-409C-BE32-E72D297353CC}">
                  <c16:uniqueId val="{00000014-DCFE-482A-B6FF-89D95DAF4382}"/>
                </c:ext>
              </c:extLst>
            </c:dLbl>
            <c:dLbl>
              <c:idx val="21"/>
              <c:delete val="1"/>
              <c:extLst>
                <c:ext xmlns:c15="http://schemas.microsoft.com/office/drawing/2012/chart" uri="{CE6537A1-D6FC-4f65-9D91-7224C49458BB}"/>
                <c:ext xmlns:c16="http://schemas.microsoft.com/office/drawing/2014/chart" uri="{C3380CC4-5D6E-409C-BE32-E72D297353CC}">
                  <c16:uniqueId val="{00000015-DCFE-482A-B6FF-89D95DAF4382}"/>
                </c:ext>
              </c:extLst>
            </c:dLbl>
            <c:dLbl>
              <c:idx val="22"/>
              <c:delete val="1"/>
              <c:extLst>
                <c:ext xmlns:c15="http://schemas.microsoft.com/office/drawing/2012/chart" uri="{CE6537A1-D6FC-4f65-9D91-7224C49458BB}"/>
                <c:ext xmlns:c16="http://schemas.microsoft.com/office/drawing/2014/chart" uri="{C3380CC4-5D6E-409C-BE32-E72D297353CC}">
                  <c16:uniqueId val="{00000018-DCFE-482A-B6FF-89D95DAF4382}"/>
                </c:ext>
              </c:extLst>
            </c:dLbl>
            <c:dLbl>
              <c:idx val="23"/>
              <c:delete val="1"/>
              <c:extLst>
                <c:ext xmlns:c15="http://schemas.microsoft.com/office/drawing/2012/chart" uri="{CE6537A1-D6FC-4f65-9D91-7224C49458BB}"/>
                <c:ext xmlns:c16="http://schemas.microsoft.com/office/drawing/2014/chart" uri="{C3380CC4-5D6E-409C-BE32-E72D297353CC}">
                  <c16:uniqueId val="{00000016-DCFE-482A-B6FF-89D95DAF4382}"/>
                </c:ext>
              </c:extLst>
            </c:dLbl>
            <c:dLbl>
              <c:idx val="24"/>
              <c:delete val="1"/>
              <c:extLst>
                <c:ext xmlns:c15="http://schemas.microsoft.com/office/drawing/2012/chart" uri="{CE6537A1-D6FC-4f65-9D91-7224C49458BB}"/>
                <c:ext xmlns:c16="http://schemas.microsoft.com/office/drawing/2014/chart" uri="{C3380CC4-5D6E-409C-BE32-E72D297353CC}">
                  <c16:uniqueId val="{00000017-DCFE-482A-B6FF-89D95DAF4382}"/>
                </c:ext>
              </c:extLst>
            </c:dLbl>
            <c:dLbl>
              <c:idx val="25"/>
              <c:delete val="1"/>
              <c:extLst>
                <c:ext xmlns:c15="http://schemas.microsoft.com/office/drawing/2012/chart" uri="{CE6537A1-D6FC-4f65-9D91-7224C49458BB}"/>
                <c:ext xmlns:c16="http://schemas.microsoft.com/office/drawing/2014/chart" uri="{C3380CC4-5D6E-409C-BE32-E72D297353CC}">
                  <c16:uniqueId val="{00000019-DCFE-482A-B6FF-89D95DAF4382}"/>
                </c:ext>
              </c:extLst>
            </c:dLbl>
            <c:dLbl>
              <c:idx val="26"/>
              <c:delete val="1"/>
              <c:extLst>
                <c:ext xmlns:c15="http://schemas.microsoft.com/office/drawing/2012/chart" uri="{CE6537A1-D6FC-4f65-9D91-7224C49458BB}"/>
                <c:ext xmlns:c16="http://schemas.microsoft.com/office/drawing/2014/chart" uri="{C3380CC4-5D6E-409C-BE32-E72D297353CC}">
                  <c16:uniqueId val="{0000001E-DCFE-482A-B6FF-89D95DAF4382}"/>
                </c:ext>
              </c:extLst>
            </c:dLbl>
            <c:dLbl>
              <c:idx val="27"/>
              <c:delete val="1"/>
              <c:extLst>
                <c:ext xmlns:c15="http://schemas.microsoft.com/office/drawing/2012/chart" uri="{CE6537A1-D6FC-4f65-9D91-7224C49458BB}"/>
                <c:ext xmlns:c16="http://schemas.microsoft.com/office/drawing/2014/chart" uri="{C3380CC4-5D6E-409C-BE32-E72D297353CC}">
                  <c16:uniqueId val="{0000001B-DCFE-482A-B6FF-89D95DAF4382}"/>
                </c:ext>
              </c:extLst>
            </c:dLbl>
            <c:dLbl>
              <c:idx val="28"/>
              <c:delete val="1"/>
              <c:extLst>
                <c:ext xmlns:c15="http://schemas.microsoft.com/office/drawing/2012/chart" uri="{CE6537A1-D6FC-4f65-9D91-7224C49458BB}"/>
                <c:ext xmlns:c16="http://schemas.microsoft.com/office/drawing/2014/chart" uri="{C3380CC4-5D6E-409C-BE32-E72D297353CC}">
                  <c16:uniqueId val="{0000001C-DCFE-482A-B6FF-89D95DAF4382}"/>
                </c:ext>
              </c:extLst>
            </c:dLbl>
            <c:dLbl>
              <c:idx val="29"/>
              <c:delete val="1"/>
              <c:extLst>
                <c:ext xmlns:c15="http://schemas.microsoft.com/office/drawing/2012/chart" uri="{CE6537A1-D6FC-4f65-9D91-7224C49458BB}"/>
                <c:ext xmlns:c16="http://schemas.microsoft.com/office/drawing/2014/chart" uri="{C3380CC4-5D6E-409C-BE32-E72D297353CC}">
                  <c16:uniqueId val="{0000001D-DCFE-482A-B6FF-89D95DAF438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'Rate Calculation'!$D$22:$D$51</c:f>
              <c:numCache>
                <c:formatCode>_("$"* #,##0.00_);_("$"* \(#,##0.00\);_("$"* "-"??_);_(@_)</c:formatCode>
                <c:ptCount val="30"/>
                <c:pt idx="0">
                  <c:v>933.88</c:v>
                </c:pt>
                <c:pt idx="1">
                  <c:v>933.88</c:v>
                </c:pt>
                <c:pt idx="2">
                  <c:v>933.88</c:v>
                </c:pt>
                <c:pt idx="3">
                  <c:v>641.65</c:v>
                </c:pt>
                <c:pt idx="4">
                  <c:v>641.65</c:v>
                </c:pt>
                <c:pt idx="5">
                  <c:v>641.65</c:v>
                </c:pt>
                <c:pt idx="6">
                  <c:v>641.65</c:v>
                </c:pt>
                <c:pt idx="7">
                  <c:v>641.65</c:v>
                </c:pt>
                <c:pt idx="8">
                  <c:v>641.65</c:v>
                </c:pt>
                <c:pt idx="9">
                  <c:v>641.65</c:v>
                </c:pt>
                <c:pt idx="10">
                  <c:v>641.65</c:v>
                </c:pt>
                <c:pt idx="11">
                  <c:v>641.65</c:v>
                </c:pt>
                <c:pt idx="12">
                  <c:v>641.65</c:v>
                </c:pt>
                <c:pt idx="13">
                  <c:v>641.65</c:v>
                </c:pt>
                <c:pt idx="14">
                  <c:v>641.65</c:v>
                </c:pt>
                <c:pt idx="15">
                  <c:v>641.65</c:v>
                </c:pt>
                <c:pt idx="16">
                  <c:v>641.65</c:v>
                </c:pt>
                <c:pt idx="17">
                  <c:v>641.65</c:v>
                </c:pt>
                <c:pt idx="18">
                  <c:v>641.65</c:v>
                </c:pt>
                <c:pt idx="19">
                  <c:v>641.65</c:v>
                </c:pt>
                <c:pt idx="20">
                  <c:v>638.17999999999995</c:v>
                </c:pt>
                <c:pt idx="21">
                  <c:v>638.17999999999995</c:v>
                </c:pt>
                <c:pt idx="22">
                  <c:v>638.17999999999995</c:v>
                </c:pt>
                <c:pt idx="23">
                  <c:v>638.17999999999995</c:v>
                </c:pt>
                <c:pt idx="24">
                  <c:v>638.17999999999995</c:v>
                </c:pt>
                <c:pt idx="25">
                  <c:v>638.17999999999995</c:v>
                </c:pt>
                <c:pt idx="26">
                  <c:v>638.17999999999995</c:v>
                </c:pt>
                <c:pt idx="27">
                  <c:v>634.70000000000005</c:v>
                </c:pt>
                <c:pt idx="28">
                  <c:v>634.70000000000005</c:v>
                </c:pt>
                <c:pt idx="29">
                  <c:v>634.70000000000005</c:v>
                </c:pt>
              </c:numCache>
            </c:numRef>
          </c:val>
          <c:smooth val="0"/>
          <c:extLst>
            <c:ext xmlns:c16="http://schemas.microsoft.com/office/drawing/2014/chart" uri="{C3380CC4-5D6E-409C-BE32-E72D297353CC}">
              <c16:uniqueId val="{00000000-DCFE-482A-B6FF-89D95DAF4382}"/>
            </c:ext>
          </c:extLst>
        </c:ser>
        <c:dLbls>
          <c:showLegendKey val="0"/>
          <c:showVal val="0"/>
          <c:showCatName val="0"/>
          <c:showSerName val="0"/>
          <c:showPercent val="0"/>
          <c:showBubbleSize val="0"/>
        </c:dLbls>
        <c:smooth val="0"/>
        <c:axId val="38163887"/>
        <c:axId val="631144943"/>
      </c:lineChart>
      <c:catAx>
        <c:axId val="3816388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1144943"/>
        <c:crosses val="autoZero"/>
        <c:auto val="1"/>
        <c:lblAlgn val="ctr"/>
        <c:lblOffset val="100"/>
        <c:noMultiLvlLbl val="0"/>
      </c:catAx>
      <c:valAx>
        <c:axId val="63114494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1638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348615</xdr:colOff>
      <xdr:row>13</xdr:row>
      <xdr:rowOff>190501</xdr:rowOff>
    </xdr:from>
    <xdr:to>
      <xdr:col>16</xdr:col>
      <xdr:colOff>152400</xdr:colOff>
      <xdr:row>20</xdr:row>
      <xdr:rowOff>472440</xdr:rowOff>
    </xdr:to>
    <xdr:graphicFrame macro="">
      <xdr:nvGraphicFramePr>
        <xdr:cNvPr id="2" name="Chart 1">
          <a:extLst>
            <a:ext uri="{FF2B5EF4-FFF2-40B4-BE49-F238E27FC236}">
              <a16:creationId xmlns:a16="http://schemas.microsoft.com/office/drawing/2014/main" id="{0D75CF3B-99B3-4981-B640-A94EEB12ED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84667</xdr:colOff>
      <xdr:row>2</xdr:row>
      <xdr:rowOff>16932</xdr:rowOff>
    </xdr:from>
    <xdr:to>
      <xdr:col>12</xdr:col>
      <xdr:colOff>372533</xdr:colOff>
      <xdr:row>8</xdr:row>
      <xdr:rowOff>177799</xdr:rowOff>
    </xdr:to>
    <xdr:sp macro="" textlink="">
      <xdr:nvSpPr>
        <xdr:cNvPr id="3" name="Right Brace 2">
          <a:extLst>
            <a:ext uri="{FF2B5EF4-FFF2-40B4-BE49-F238E27FC236}">
              <a16:creationId xmlns:a16="http://schemas.microsoft.com/office/drawing/2014/main" id="{5ACDCC12-7A4E-4846-AE22-FF9A06F02A0A}"/>
            </a:ext>
          </a:extLst>
        </xdr:cNvPr>
        <xdr:cNvSpPr/>
      </xdr:nvSpPr>
      <xdr:spPr>
        <a:xfrm>
          <a:off x="10625667" y="770465"/>
          <a:ext cx="287866" cy="1278467"/>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FC3069-BA68-4625-A5DC-E3993D07CABE}" name="Table1" displayName="Table1" ref="A1:C1308" totalsRowShown="0">
  <autoFilter ref="A1:C1308" xr:uid="{AFFC3069-BA68-4625-A5DC-E3993D07CABE}"/>
  <sortState xmlns:xlrd2="http://schemas.microsoft.com/office/spreadsheetml/2017/richdata2" ref="A2:C1308">
    <sortCondition ref="A2:A1308"/>
    <sortCondition ref="B2:B1308"/>
  </sortState>
  <tableColumns count="3">
    <tableColumn id="1" xr3:uid="{C2674D8A-1B3B-483A-8F83-C0571265517B}" name="State"/>
    <tableColumn id="2" xr3:uid="{D62A9047-2BF3-4824-8DA4-C9DCC3FBC8DE}" name="County"/>
    <tableColumn id="3" xr3:uid="{128EB34C-F54F-4599-9EA2-45F8901257E8}" name="Wage Index" dataDxfId="0" dataCellStyle="Comma"/>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C4DF1-6475-4556-8645-BC40CA1C2C4E}">
  <dimension ref="A1:A7"/>
  <sheetViews>
    <sheetView workbookViewId="0"/>
  </sheetViews>
  <sheetFormatPr defaultRowHeight="14.4" x14ac:dyDescent="0.3"/>
  <cols>
    <col min="1" max="1" width="82.109375" customWidth="1"/>
  </cols>
  <sheetData>
    <row r="1" spans="1:1" ht="43.2" x14ac:dyDescent="0.3">
      <c r="A1" s="3" t="s">
        <v>1118</v>
      </c>
    </row>
    <row r="2" spans="1:1" ht="58.2" customHeight="1" x14ac:dyDescent="0.3">
      <c r="A2" s="3" t="s">
        <v>1115</v>
      </c>
    </row>
    <row r="3" spans="1:1" ht="43.2" customHeight="1" x14ac:dyDescent="0.3">
      <c r="A3" s="3" t="s">
        <v>1119</v>
      </c>
    </row>
    <row r="4" spans="1:1" x14ac:dyDescent="0.3">
      <c r="A4" s="3"/>
    </row>
    <row r="5" spans="1:1" x14ac:dyDescent="0.3">
      <c r="A5" s="3"/>
    </row>
    <row r="6" spans="1:1" x14ac:dyDescent="0.3">
      <c r="A6" s="3"/>
    </row>
    <row r="7" spans="1:1" x14ac:dyDescent="0.3">
      <c r="A7"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3F222-3D22-4DF1-988E-A15EC86FE918}">
  <dimension ref="A1:AS121"/>
  <sheetViews>
    <sheetView tabSelected="1" zoomScale="90" zoomScaleNormal="90" workbookViewId="0">
      <selection activeCell="L3" sqref="L3"/>
    </sheetView>
  </sheetViews>
  <sheetFormatPr defaultRowHeight="14.4" x14ac:dyDescent="0.3"/>
  <cols>
    <col min="1" max="1" width="14" customWidth="1"/>
    <col min="2" max="4" width="11.6640625" bestFit="1" customWidth="1"/>
    <col min="5" max="5" width="12.21875" bestFit="1" customWidth="1"/>
    <col min="6" max="6" width="13.44140625" customWidth="1"/>
    <col min="7" max="7" width="13.109375" bestFit="1" customWidth="1"/>
    <col min="8" max="8" width="15.21875" bestFit="1" customWidth="1"/>
    <col min="9" max="9" width="15.109375" customWidth="1"/>
    <col min="11" max="11" width="14.6640625" bestFit="1" customWidth="1"/>
    <col min="12" max="12" width="16.5546875" customWidth="1"/>
    <col min="13" max="13" width="6.33203125" customWidth="1"/>
    <col min="14" max="44" width="9.6640625" customWidth="1"/>
    <col min="45" max="45" width="14.88671875" bestFit="1" customWidth="1"/>
  </cols>
  <sheetData>
    <row r="1" spans="1:17" x14ac:dyDescent="0.3">
      <c r="A1" s="65" t="s">
        <v>1117</v>
      </c>
    </row>
    <row r="2" spans="1:17" s="3" customFormat="1" ht="44.4" customHeight="1" x14ac:dyDescent="0.3">
      <c r="A2" s="4" t="s">
        <v>0</v>
      </c>
      <c r="B2" s="4" t="s">
        <v>7</v>
      </c>
      <c r="C2" s="4" t="s">
        <v>9</v>
      </c>
      <c r="D2" s="4" t="s">
        <v>11</v>
      </c>
      <c r="E2" s="4" t="s">
        <v>12</v>
      </c>
      <c r="F2" s="4" t="s">
        <v>13</v>
      </c>
      <c r="G2" s="4" t="s">
        <v>14</v>
      </c>
      <c r="H2" s="3" t="s">
        <v>171</v>
      </c>
      <c r="I2" s="4" t="s">
        <v>15</v>
      </c>
    </row>
    <row r="3" spans="1:17" x14ac:dyDescent="0.3">
      <c r="A3" t="s">
        <v>1</v>
      </c>
      <c r="B3" s="8" t="str">
        <f>PROPER(L3)</f>
        <v>N</v>
      </c>
      <c r="C3" s="1">
        <f>VLOOKUP(L3,'Rates for Calc'!A3:C27,3,FALSE)</f>
        <v>92.973600000000005</v>
      </c>
      <c r="D3" s="1">
        <f>+C3*$L$12</f>
        <v>65.4534144</v>
      </c>
      <c r="E3">
        <f>+L$10</f>
        <v>0.94480000000000008</v>
      </c>
      <c r="F3" s="1">
        <f>+D3*E3</f>
        <v>61.840385925120003</v>
      </c>
      <c r="G3" s="5">
        <f>+C3-D3</f>
        <v>27.520185600000005</v>
      </c>
      <c r="H3" s="32">
        <f>+$L$9</f>
        <v>1</v>
      </c>
      <c r="I3" s="5">
        <f>+(F3+G3)*H3</f>
        <v>89.360571525120008</v>
      </c>
      <c r="K3" t="s">
        <v>166</v>
      </c>
      <c r="L3" s="66" t="s">
        <v>21</v>
      </c>
    </row>
    <row r="4" spans="1:17" x14ac:dyDescent="0.3">
      <c r="A4" t="s">
        <v>2</v>
      </c>
      <c r="B4" s="8" t="str">
        <f>+B3</f>
        <v>N</v>
      </c>
      <c r="C4" s="1">
        <f>VLOOKUP(L3,'Rates for Calc'!A3:E27,5,FALSE)</f>
        <v>87.72</v>
      </c>
      <c r="D4" s="1">
        <f>+C4*$L$12</f>
        <v>61.754879999999993</v>
      </c>
      <c r="E4">
        <f t="shared" ref="E4:E8" si="0">+L$10</f>
        <v>0.94480000000000008</v>
      </c>
      <c r="F4" s="1">
        <f t="shared" ref="F4:F8" si="1">+D4*E4</f>
        <v>58.346010624000002</v>
      </c>
      <c r="G4" s="5">
        <f t="shared" ref="G4:G8" si="2">+C4-D4</f>
        <v>25.965120000000006</v>
      </c>
      <c r="H4" s="32">
        <f>+$L$9</f>
        <v>1</v>
      </c>
      <c r="I4" s="5">
        <f t="shared" ref="I4:I8" si="3">+(F4+G4)*H4</f>
        <v>84.311130624000015</v>
      </c>
      <c r="K4" t="s">
        <v>3</v>
      </c>
      <c r="L4" s="66" t="s">
        <v>42</v>
      </c>
    </row>
    <row r="5" spans="1:17" x14ac:dyDescent="0.3">
      <c r="A5" t="s">
        <v>3</v>
      </c>
      <c r="B5" s="8" t="str">
        <f>PROPER(L4)</f>
        <v>H</v>
      </c>
      <c r="C5" s="1">
        <f>VLOOKUP(L4,'Rates for Calc'!A3:G27,7,FALSE)</f>
        <v>67.066999999999993</v>
      </c>
      <c r="D5" s="1">
        <f>+C5*$L$12</f>
        <v>47.215167999999991</v>
      </c>
      <c r="E5">
        <f t="shared" si="0"/>
        <v>0.94480000000000008</v>
      </c>
      <c r="F5" s="1">
        <f t="shared" si="1"/>
        <v>44.608890726399999</v>
      </c>
      <c r="G5" s="5">
        <f t="shared" si="2"/>
        <v>19.851832000000002</v>
      </c>
      <c r="H5" s="32">
        <f>+$L$9</f>
        <v>1</v>
      </c>
      <c r="I5" s="5">
        <f t="shared" si="3"/>
        <v>64.460722726400007</v>
      </c>
      <c r="K5" t="s">
        <v>4</v>
      </c>
      <c r="L5" s="66" t="s">
        <v>140</v>
      </c>
      <c r="N5" s="57" t="s">
        <v>1114</v>
      </c>
      <c r="O5" s="57"/>
      <c r="P5" s="57"/>
      <c r="Q5" s="57"/>
    </row>
    <row r="6" spans="1:17" x14ac:dyDescent="0.3">
      <c r="A6" t="s">
        <v>4</v>
      </c>
      <c r="B6" s="8" t="str">
        <f>LEFT(L5,1)</f>
        <v>N</v>
      </c>
      <c r="C6" s="1">
        <f>VLOOKUP(LEFT(L5,1),'Rates for Calc'!A3:J27,10,FALSE)</f>
        <v>169.74050000000003</v>
      </c>
      <c r="D6" s="1">
        <f>+C6*$L$12</f>
        <v>119.49731200000001</v>
      </c>
      <c r="E6">
        <f t="shared" si="0"/>
        <v>0.94480000000000008</v>
      </c>
      <c r="F6" s="1">
        <f t="shared" si="1"/>
        <v>112.90106037760002</v>
      </c>
      <c r="G6" s="5">
        <f t="shared" si="2"/>
        <v>50.243188000000018</v>
      </c>
      <c r="H6" s="32">
        <f>+$L$9</f>
        <v>1</v>
      </c>
      <c r="I6" s="5">
        <f t="shared" si="3"/>
        <v>163.14424837760004</v>
      </c>
      <c r="K6" t="s">
        <v>5</v>
      </c>
      <c r="L6" s="66" t="s">
        <v>35</v>
      </c>
      <c r="N6" s="57"/>
      <c r="O6" s="57"/>
      <c r="P6" s="57"/>
      <c r="Q6" s="57"/>
    </row>
    <row r="7" spans="1:17" x14ac:dyDescent="0.3">
      <c r="A7" t="s">
        <v>5</v>
      </c>
      <c r="B7" s="8" t="str">
        <f>PROPER(L6)</f>
        <v>C</v>
      </c>
      <c r="C7" s="1">
        <f>VLOOKUP(L6,'Rates for Calc'!A3:L27,12,FALSE)</f>
        <v>152.02080000000001</v>
      </c>
      <c r="D7" s="1">
        <f>+C7*$L$12</f>
        <v>107.0226432</v>
      </c>
      <c r="E7">
        <f t="shared" si="0"/>
        <v>0.94480000000000008</v>
      </c>
      <c r="F7" s="1">
        <f t="shared" si="1"/>
        <v>101.11499329536001</v>
      </c>
      <c r="G7" s="5">
        <f t="shared" si="2"/>
        <v>44.998156800000004</v>
      </c>
      <c r="H7" s="32">
        <f>+$L$9</f>
        <v>1</v>
      </c>
      <c r="I7" s="5">
        <f t="shared" si="3"/>
        <v>146.11315009536003</v>
      </c>
      <c r="K7" t="s">
        <v>139</v>
      </c>
      <c r="L7" s="67" t="s">
        <v>102</v>
      </c>
      <c r="N7" s="57"/>
      <c r="O7" s="57"/>
      <c r="P7" s="57"/>
      <c r="Q7" s="57"/>
    </row>
    <row r="8" spans="1:17" x14ac:dyDescent="0.3">
      <c r="A8" t="s">
        <v>6</v>
      </c>
      <c r="C8" s="1">
        <f>+'Rates for Calc'!B28</f>
        <v>98.07</v>
      </c>
      <c r="D8" s="1">
        <f>+C8*$L$12</f>
        <v>69.041279999999986</v>
      </c>
      <c r="E8">
        <f t="shared" si="0"/>
        <v>0.94480000000000008</v>
      </c>
      <c r="F8" s="1">
        <f t="shared" si="1"/>
        <v>65.230201343999994</v>
      </c>
      <c r="G8" s="5">
        <f t="shared" si="2"/>
        <v>29.028720000000007</v>
      </c>
      <c r="H8" s="32">
        <f>+$L$9</f>
        <v>1</v>
      </c>
      <c r="I8" s="5">
        <f t="shared" si="3"/>
        <v>94.258921344000001</v>
      </c>
      <c r="K8" t="s">
        <v>121</v>
      </c>
      <c r="L8" s="67" t="s">
        <v>754</v>
      </c>
      <c r="M8" s="31"/>
      <c r="N8" s="31"/>
      <c r="O8" s="31"/>
    </row>
    <row r="9" spans="1:17" x14ac:dyDescent="0.3">
      <c r="C9" s="5">
        <f>+C8+C7+C6+C5+C4+C3+C7+C7</f>
        <v>971.63350000000014</v>
      </c>
      <c r="D9" s="5">
        <f>+D8+D7+D6+D5+D4+D3+D7+D7</f>
        <v>684.02998400000001</v>
      </c>
      <c r="F9" s="5">
        <f>+F8+F7+F6+F5+F4+F3+F7+F7</f>
        <v>646.27152888320006</v>
      </c>
      <c r="G9" s="5">
        <f>+G8+G7+G6+G5+G4+G3+G7+G7</f>
        <v>287.60351600000007</v>
      </c>
      <c r="I9" s="5">
        <f>SUM(I3:I8)</f>
        <v>641.64874469248014</v>
      </c>
      <c r="K9" t="s">
        <v>171</v>
      </c>
      <c r="L9" s="68">
        <v>1</v>
      </c>
    </row>
    <row r="10" spans="1:17" ht="15" thickBot="1" x14ac:dyDescent="0.35">
      <c r="H10" s="5"/>
      <c r="K10" t="s">
        <v>12</v>
      </c>
      <c r="L10" s="12" cm="1">
        <f t="array" ref="L10">_xlfn._xlws.FILTER(Table1[Wage Index],(Table1[County]=L8)*(Table1[State]=L7))</f>
        <v>0.94480000000000008</v>
      </c>
      <c r="M10" s="4"/>
      <c r="N10" s="4"/>
      <c r="O10" s="4"/>
    </row>
    <row r="11" spans="1:17" x14ac:dyDescent="0.3">
      <c r="A11" s="49" t="s">
        <v>20</v>
      </c>
      <c r="B11" s="50" t="str">
        <f>CONCATENATE(L8,", ",L7)</f>
        <v>Wake County, North Carolina</v>
      </c>
      <c r="C11" s="33"/>
      <c r="D11" s="33"/>
      <c r="E11" s="33"/>
      <c r="F11" s="33"/>
      <c r="G11" s="33"/>
      <c r="H11" s="34"/>
      <c r="K11" t="s">
        <v>122</v>
      </c>
      <c r="L11" s="8" t="str">
        <f>IF(LEFT(L8,6)="_RURAL","R","U")</f>
        <v>U</v>
      </c>
    </row>
    <row r="12" spans="1:17" s="4" customFormat="1" ht="16.8" customHeight="1" x14ac:dyDescent="0.3">
      <c r="A12" s="51" t="s">
        <v>10</v>
      </c>
      <c r="B12" s="52" t="str">
        <f>CONCATENATE(B3,B5,B6,B7,"1")</f>
        <v>NHNC1</v>
      </c>
      <c r="C12" s="35"/>
      <c r="D12" s="35" t="s">
        <v>170</v>
      </c>
      <c r="E12" s="69">
        <v>1</v>
      </c>
      <c r="F12" s="58" t="s">
        <v>1116</v>
      </c>
      <c r="G12" s="59"/>
      <c r="H12" s="60"/>
      <c r="K12" t="s">
        <v>11</v>
      </c>
      <c r="L12" s="11">
        <v>0.70399999999999996</v>
      </c>
      <c r="M12"/>
      <c r="N12"/>
      <c r="O12"/>
    </row>
    <row r="13" spans="1:17" s="4" customFormat="1" ht="16.8" customHeight="1" x14ac:dyDescent="0.3">
      <c r="A13" s="51"/>
      <c r="B13" s="52"/>
      <c r="C13" s="35"/>
      <c r="D13" s="35"/>
      <c r="E13" s="64"/>
      <c r="F13" s="61"/>
      <c r="G13" s="62"/>
      <c r="H13" s="63"/>
      <c r="K13"/>
      <c r="L13" s="11"/>
      <c r="M13"/>
      <c r="N13"/>
      <c r="O13"/>
    </row>
    <row r="14" spans="1:17" x14ac:dyDescent="0.3">
      <c r="A14" s="37"/>
      <c r="B14" s="35" t="s">
        <v>1</v>
      </c>
      <c r="C14" s="35" t="s">
        <v>2</v>
      </c>
      <c r="D14" s="35" t="s">
        <v>3</v>
      </c>
      <c r="E14" s="35" t="s">
        <v>4</v>
      </c>
      <c r="F14" s="35" t="s">
        <v>5</v>
      </c>
      <c r="G14" s="35" t="s">
        <v>6</v>
      </c>
      <c r="H14" s="36" t="s">
        <v>24</v>
      </c>
    </row>
    <row r="15" spans="1:17" ht="43.2" x14ac:dyDescent="0.3">
      <c r="A15" s="38" t="s">
        <v>15</v>
      </c>
      <c r="B15" s="39">
        <f>+F3+G3</f>
        <v>89.360571525120008</v>
      </c>
      <c r="C15" s="40">
        <f>+F4+G4</f>
        <v>84.311130624000015</v>
      </c>
      <c r="D15" s="39">
        <f>+F5+G5</f>
        <v>64.460722726400007</v>
      </c>
      <c r="E15" s="39">
        <f>+F6+G6</f>
        <v>163.14424837760004</v>
      </c>
      <c r="F15" s="39">
        <f>+F7+G7</f>
        <v>146.11315009536003</v>
      </c>
      <c r="G15" s="39">
        <f>+F8+G8</f>
        <v>94.258921344000001</v>
      </c>
      <c r="H15" s="41">
        <f>SUM(B15:G15)</f>
        <v>641.64874469248014</v>
      </c>
      <c r="K15" s="4"/>
      <c r="L15" s="4"/>
    </row>
    <row r="16" spans="1:17" ht="57.6" x14ac:dyDescent="0.3">
      <c r="A16" s="38" t="s">
        <v>172</v>
      </c>
      <c r="B16" s="26">
        <f>VLOOKUP($E$12,$A$22:$C$121,3,FALSE)</f>
        <v>1</v>
      </c>
      <c r="C16" s="26">
        <f>VLOOKUP($E$12,$A$22:$C$121,3,FALSE)</f>
        <v>1</v>
      </c>
      <c r="D16" s="42" t="s">
        <v>22</v>
      </c>
      <c r="E16" s="43" t="s">
        <v>22</v>
      </c>
      <c r="F16" s="26">
        <f>VLOOKUP($E$12,$A$22:$C$121,2,FALSE)</f>
        <v>3</v>
      </c>
      <c r="G16" s="43" t="s">
        <v>22</v>
      </c>
      <c r="H16" s="44"/>
    </row>
    <row r="17" spans="1:45" ht="43.2" x14ac:dyDescent="0.3">
      <c r="A17" s="38" t="s">
        <v>173</v>
      </c>
      <c r="B17" s="45">
        <f>+$L$9</f>
        <v>1</v>
      </c>
      <c r="C17" s="45">
        <f>+$L$9</f>
        <v>1</v>
      </c>
      <c r="D17" s="45">
        <f>+$L$9</f>
        <v>1</v>
      </c>
      <c r="E17" s="45">
        <f>+$L$9</f>
        <v>1</v>
      </c>
      <c r="F17" s="45">
        <f>+$L$9</f>
        <v>1</v>
      </c>
      <c r="G17" s="45">
        <f>+$L$9</f>
        <v>1</v>
      </c>
      <c r="H17" s="44"/>
    </row>
    <row r="18" spans="1:45" ht="15" thickBot="1" x14ac:dyDescent="0.35">
      <c r="A18" s="46" t="s">
        <v>23</v>
      </c>
      <c r="B18" s="47">
        <f>+B15*B16*B17</f>
        <v>89.360571525120008</v>
      </c>
      <c r="C18" s="47">
        <f>+C15*C16*C17</f>
        <v>84.311130624000015</v>
      </c>
      <c r="D18" s="47">
        <f>+D15*D17</f>
        <v>64.460722726400007</v>
      </c>
      <c r="E18" s="47">
        <f>+E15*E17</f>
        <v>163.14424837760004</v>
      </c>
      <c r="F18" s="47">
        <f>+F15*F16*F17</f>
        <v>438.33945028608008</v>
      </c>
      <c r="G18" s="47">
        <f>+G15*G17</f>
        <v>94.258921344000001</v>
      </c>
      <c r="H18" s="48">
        <f>SUM(B18:G18)</f>
        <v>933.87504488320008</v>
      </c>
      <c r="J18" s="6"/>
    </row>
    <row r="19" spans="1:45" x14ac:dyDescent="0.3">
      <c r="M19" s="4"/>
      <c r="N19" s="4"/>
      <c r="O19" s="4"/>
    </row>
    <row r="20" spans="1:45" x14ac:dyDescent="0.3">
      <c r="N20" s="2"/>
      <c r="O20" s="13"/>
    </row>
    <row r="21" spans="1:45" s="4" customFormat="1" ht="57.6" x14ac:dyDescent="0.3">
      <c r="A21" s="4" t="s">
        <v>16</v>
      </c>
      <c r="B21" s="4" t="s">
        <v>17</v>
      </c>
      <c r="C21" s="4" t="s">
        <v>18</v>
      </c>
      <c r="D21" s="4" t="str">
        <f>CONCATENATE("PDPM Adjusted Per Diem Rate - ",B12)</f>
        <v>PDPM Adjusted Per Diem Rate - NHNC1</v>
      </c>
      <c r="E21" s="4" t="s">
        <v>19</v>
      </c>
      <c r="J21"/>
      <c r="K21"/>
      <c r="L21"/>
      <c r="M21"/>
      <c r="N21"/>
      <c r="O21"/>
      <c r="P21"/>
      <c r="Q21"/>
      <c r="R21"/>
      <c r="S21"/>
      <c r="T21"/>
      <c r="U21"/>
      <c r="V21"/>
      <c r="W21"/>
      <c r="X21"/>
      <c r="Y21"/>
      <c r="Z21"/>
      <c r="AA21"/>
      <c r="AB21"/>
      <c r="AC21"/>
      <c r="AD21"/>
      <c r="AE21"/>
      <c r="AF21"/>
      <c r="AG21"/>
      <c r="AH21"/>
      <c r="AI21"/>
      <c r="AJ21"/>
      <c r="AK21"/>
      <c r="AL21"/>
      <c r="AM21"/>
      <c r="AN21"/>
      <c r="AO21"/>
      <c r="AP21"/>
      <c r="AQ21"/>
      <c r="AR21"/>
      <c r="AS21"/>
    </row>
    <row r="22" spans="1:45" x14ac:dyDescent="0.3">
      <c r="A22">
        <v>1</v>
      </c>
      <c r="B22" s="2">
        <v>3</v>
      </c>
      <c r="C22" s="2">
        <v>1</v>
      </c>
      <c r="D22" s="1">
        <f>ROUND((I$3+I$4)*C22+I$5+I$6+I$7*B22+I$8,2)*$L$9</f>
        <v>933.88</v>
      </c>
      <c r="E22" s="5">
        <f>+D22</f>
        <v>933.88</v>
      </c>
    </row>
    <row r="23" spans="1:45" x14ac:dyDescent="0.3">
      <c r="A23">
        <v>2</v>
      </c>
      <c r="B23" s="2">
        <v>3</v>
      </c>
      <c r="C23" s="2">
        <v>1</v>
      </c>
      <c r="D23" s="1">
        <f>ROUND((I$3+I$4)*C23+I$5+I$6+I$7*B23+I$8,2)*$L$9</f>
        <v>933.88</v>
      </c>
      <c r="E23" s="5">
        <f>+D23+E22</f>
        <v>1867.76</v>
      </c>
    </row>
    <row r="24" spans="1:45" x14ac:dyDescent="0.3">
      <c r="A24">
        <v>3</v>
      </c>
      <c r="B24" s="2">
        <v>3</v>
      </c>
      <c r="C24" s="2">
        <v>1</v>
      </c>
      <c r="D24" s="1">
        <f>ROUND((I$3+I$4)*C24+I$5+I$6+I$7*B24+I$8,2)*$L$9</f>
        <v>933.88</v>
      </c>
      <c r="E24" s="5">
        <f t="shared" ref="E24:E87" si="4">+D24+E23</f>
        <v>2801.64</v>
      </c>
    </row>
    <row r="25" spans="1:45" x14ac:dyDescent="0.3">
      <c r="A25">
        <v>4</v>
      </c>
      <c r="B25" s="2">
        <v>1</v>
      </c>
      <c r="C25" s="2">
        <v>1</v>
      </c>
      <c r="D25" s="1">
        <f>ROUND((I$3+I$4)*C25+I$5+I$6+I$7*B25+I$8,2)*$L$9</f>
        <v>641.65</v>
      </c>
      <c r="E25" s="5">
        <f t="shared" si="4"/>
        <v>3443.29</v>
      </c>
    </row>
    <row r="26" spans="1:45" x14ac:dyDescent="0.3">
      <c r="A26">
        <v>5</v>
      </c>
      <c r="B26" s="2">
        <v>1</v>
      </c>
      <c r="C26" s="2">
        <v>1</v>
      </c>
      <c r="D26" s="1">
        <f>ROUND((I$3+I$4)*C26+I$5+I$6+I$7*B26+I$8,2)*$L$9</f>
        <v>641.65</v>
      </c>
      <c r="E26" s="5">
        <f t="shared" si="4"/>
        <v>4084.94</v>
      </c>
    </row>
    <row r="27" spans="1:45" x14ac:dyDescent="0.3">
      <c r="A27">
        <v>6</v>
      </c>
      <c r="B27" s="2">
        <v>1</v>
      </c>
      <c r="C27" s="2">
        <v>1</v>
      </c>
      <c r="D27" s="1">
        <f>ROUND((I$3+I$4)*C27+I$5+I$6+I$7*B27+I$8,2)*$L$9</f>
        <v>641.65</v>
      </c>
      <c r="E27" s="5">
        <f t="shared" si="4"/>
        <v>4726.59</v>
      </c>
    </row>
    <row r="28" spans="1:45" x14ac:dyDescent="0.3">
      <c r="A28">
        <v>7</v>
      </c>
      <c r="B28" s="2">
        <v>1</v>
      </c>
      <c r="C28" s="2">
        <v>1</v>
      </c>
      <c r="D28" s="1">
        <f>ROUND((I$3+I$4)*C28+I$5+I$6+I$7*B28+I$8,2)*$L$9</f>
        <v>641.65</v>
      </c>
      <c r="E28" s="5">
        <f t="shared" si="4"/>
        <v>5368.24</v>
      </c>
    </row>
    <row r="29" spans="1:45" x14ac:dyDescent="0.3">
      <c r="A29">
        <v>8</v>
      </c>
      <c r="B29" s="2">
        <v>1</v>
      </c>
      <c r="C29" s="2">
        <v>1</v>
      </c>
      <c r="D29" s="1">
        <f>ROUND((I$3+I$4)*C29+I$5+I$6+I$7*B29+I$8,2)*$L$9</f>
        <v>641.65</v>
      </c>
      <c r="E29" s="5">
        <f t="shared" si="4"/>
        <v>6009.8899999999994</v>
      </c>
    </row>
    <row r="30" spans="1:45" x14ac:dyDescent="0.3">
      <c r="A30">
        <v>9</v>
      </c>
      <c r="B30" s="2">
        <v>1</v>
      </c>
      <c r="C30" s="2">
        <v>1</v>
      </c>
      <c r="D30" s="1">
        <f>ROUND((I$3+I$4)*C30+I$5+I$6+I$7*B30+I$8,2)*$L$9</f>
        <v>641.65</v>
      </c>
      <c r="E30" s="5">
        <f t="shared" si="4"/>
        <v>6651.5399999999991</v>
      </c>
    </row>
    <row r="31" spans="1:45" x14ac:dyDescent="0.3">
      <c r="A31">
        <v>10</v>
      </c>
      <c r="B31" s="2">
        <v>1</v>
      </c>
      <c r="C31" s="2">
        <v>1</v>
      </c>
      <c r="D31" s="1">
        <f>ROUND((I$3+I$4)*C31+I$5+I$6+I$7*B31+I$8,2)*$L$9</f>
        <v>641.65</v>
      </c>
      <c r="E31" s="5">
        <f t="shared" si="4"/>
        <v>7293.1899999999987</v>
      </c>
    </row>
    <row r="32" spans="1:45" x14ac:dyDescent="0.3">
      <c r="A32">
        <v>11</v>
      </c>
      <c r="B32" s="2">
        <v>1</v>
      </c>
      <c r="C32" s="2">
        <v>1</v>
      </c>
      <c r="D32" s="1">
        <f>ROUND((I$3+I$4)*C32+I$5+I$6+I$7*B32+I$8,2)*$L$9</f>
        <v>641.65</v>
      </c>
      <c r="E32" s="5">
        <f t="shared" si="4"/>
        <v>7934.8399999999983</v>
      </c>
    </row>
    <row r="33" spans="1:5" x14ac:dyDescent="0.3">
      <c r="A33">
        <v>12</v>
      </c>
      <c r="B33" s="2">
        <v>1</v>
      </c>
      <c r="C33" s="2">
        <v>1</v>
      </c>
      <c r="D33" s="1">
        <f>ROUND((I$3+I$4)*C33+I$5+I$6+I$7*B33+I$8,2)*$L$9</f>
        <v>641.65</v>
      </c>
      <c r="E33" s="5">
        <f t="shared" si="4"/>
        <v>8576.489999999998</v>
      </c>
    </row>
    <row r="34" spans="1:5" x14ac:dyDescent="0.3">
      <c r="A34">
        <v>13</v>
      </c>
      <c r="B34" s="2">
        <v>1</v>
      </c>
      <c r="C34" s="2">
        <v>1</v>
      </c>
      <c r="D34" s="1">
        <f>ROUND((I$3+I$4)*C34+I$5+I$6+I$7*B34+I$8,2)*$L$9</f>
        <v>641.65</v>
      </c>
      <c r="E34" s="5">
        <f t="shared" si="4"/>
        <v>9218.1399999999976</v>
      </c>
    </row>
    <row r="35" spans="1:5" x14ac:dyDescent="0.3">
      <c r="A35">
        <v>14</v>
      </c>
      <c r="B35" s="2">
        <v>1</v>
      </c>
      <c r="C35" s="2">
        <v>1</v>
      </c>
      <c r="D35" s="1">
        <f>ROUND((I$3+I$4)*C35+I$5+I$6+I$7*B35+I$8,2)*$L$9</f>
        <v>641.65</v>
      </c>
      <c r="E35" s="5">
        <f t="shared" si="4"/>
        <v>9859.7899999999972</v>
      </c>
    </row>
    <row r="36" spans="1:5" x14ac:dyDescent="0.3">
      <c r="A36">
        <v>15</v>
      </c>
      <c r="B36" s="2">
        <v>1</v>
      </c>
      <c r="C36" s="2">
        <v>1</v>
      </c>
      <c r="D36" s="1">
        <f>ROUND((I$3+I$4)*C36+I$5+I$6+I$7*B36+I$8,2)*$L$9</f>
        <v>641.65</v>
      </c>
      <c r="E36" s="5">
        <f t="shared" si="4"/>
        <v>10501.439999999997</v>
      </c>
    </row>
    <row r="37" spans="1:5" x14ac:dyDescent="0.3">
      <c r="A37">
        <v>16</v>
      </c>
      <c r="B37" s="2">
        <v>1</v>
      </c>
      <c r="C37" s="2">
        <v>1</v>
      </c>
      <c r="D37" s="1">
        <f>ROUND((I$3+I$4)*C37+I$5+I$6+I$7*B37+I$8,2)*$L$9</f>
        <v>641.65</v>
      </c>
      <c r="E37" s="5">
        <f t="shared" si="4"/>
        <v>11143.089999999997</v>
      </c>
    </row>
    <row r="38" spans="1:5" x14ac:dyDescent="0.3">
      <c r="A38">
        <v>17</v>
      </c>
      <c r="B38" s="2">
        <v>1</v>
      </c>
      <c r="C38" s="2">
        <v>1</v>
      </c>
      <c r="D38" s="1">
        <f>ROUND((I$3+I$4)*C38+I$5+I$6+I$7*B38+I$8,2)*$L$9</f>
        <v>641.65</v>
      </c>
      <c r="E38" s="5">
        <f t="shared" si="4"/>
        <v>11784.739999999996</v>
      </c>
    </row>
    <row r="39" spans="1:5" x14ac:dyDescent="0.3">
      <c r="A39">
        <v>18</v>
      </c>
      <c r="B39" s="2">
        <v>1</v>
      </c>
      <c r="C39" s="2">
        <v>1</v>
      </c>
      <c r="D39" s="1">
        <f>ROUND((I$3+I$4)*C39+I$5+I$6+I$7*B39+I$8,2)*$L$9</f>
        <v>641.65</v>
      </c>
      <c r="E39" s="5">
        <f t="shared" si="4"/>
        <v>12426.389999999996</v>
      </c>
    </row>
    <row r="40" spans="1:5" x14ac:dyDescent="0.3">
      <c r="A40">
        <v>19</v>
      </c>
      <c r="B40" s="2">
        <v>1</v>
      </c>
      <c r="C40" s="2">
        <v>1</v>
      </c>
      <c r="D40" s="1">
        <f>ROUND((I$3+I$4)*C40+I$5+I$6+I$7*B40+I$8,2)*$L$9</f>
        <v>641.65</v>
      </c>
      <c r="E40" s="5">
        <f t="shared" si="4"/>
        <v>13068.039999999995</v>
      </c>
    </row>
    <row r="41" spans="1:5" x14ac:dyDescent="0.3">
      <c r="A41">
        <v>20</v>
      </c>
      <c r="B41" s="2">
        <v>1</v>
      </c>
      <c r="C41" s="2">
        <v>1</v>
      </c>
      <c r="D41" s="1">
        <f>ROUND((I$3+I$4)*C41+I$5+I$6+I$7*B41+I$8,2)*$L$9</f>
        <v>641.65</v>
      </c>
      <c r="E41" s="5">
        <f t="shared" si="4"/>
        <v>13709.689999999995</v>
      </c>
    </row>
    <row r="42" spans="1:5" x14ac:dyDescent="0.3">
      <c r="A42">
        <v>21</v>
      </c>
      <c r="B42" s="2">
        <v>1</v>
      </c>
      <c r="C42" s="2">
        <f>+C35-0.02</f>
        <v>0.98</v>
      </c>
      <c r="D42" s="1">
        <f>ROUND((I$3+I$4)*C42+I$5+I$6+I$7*B42+I$8,2)*$L$9</f>
        <v>638.17999999999995</v>
      </c>
      <c r="E42" s="5">
        <f t="shared" si="4"/>
        <v>14347.869999999995</v>
      </c>
    </row>
    <row r="43" spans="1:5" x14ac:dyDescent="0.3">
      <c r="A43">
        <v>22</v>
      </c>
      <c r="B43" s="2">
        <v>1</v>
      </c>
      <c r="C43" s="2">
        <f t="shared" ref="C43:C106" si="5">+C36-0.02</f>
        <v>0.98</v>
      </c>
      <c r="D43" s="1">
        <f>ROUND((I$3+I$4)*C43+I$5+I$6+I$7*B43+I$8,2)*$L$9</f>
        <v>638.17999999999995</v>
      </c>
      <c r="E43" s="5">
        <f t="shared" si="4"/>
        <v>14986.049999999996</v>
      </c>
    </row>
    <row r="44" spans="1:5" x14ac:dyDescent="0.3">
      <c r="A44">
        <v>23</v>
      </c>
      <c r="B44" s="2">
        <v>1</v>
      </c>
      <c r="C44" s="2">
        <f t="shared" si="5"/>
        <v>0.98</v>
      </c>
      <c r="D44" s="1">
        <f>ROUND((I$3+I$4)*C44+I$5+I$6+I$7*B44+I$8,2)*$L$9</f>
        <v>638.17999999999995</v>
      </c>
      <c r="E44" s="5">
        <f t="shared" si="4"/>
        <v>15624.229999999996</v>
      </c>
    </row>
    <row r="45" spans="1:5" x14ac:dyDescent="0.3">
      <c r="A45">
        <v>24</v>
      </c>
      <c r="B45" s="2">
        <v>1</v>
      </c>
      <c r="C45" s="2">
        <f t="shared" si="5"/>
        <v>0.98</v>
      </c>
      <c r="D45" s="1">
        <f>ROUND((I$3+I$4)*C45+I$5+I$6+I$7*B45+I$8,2)*$L$9</f>
        <v>638.17999999999995</v>
      </c>
      <c r="E45" s="5">
        <f t="shared" si="4"/>
        <v>16262.409999999996</v>
      </c>
    </row>
    <row r="46" spans="1:5" x14ac:dyDescent="0.3">
      <c r="A46">
        <v>25</v>
      </c>
      <c r="B46" s="2">
        <v>1</v>
      </c>
      <c r="C46" s="2">
        <f t="shared" si="5"/>
        <v>0.98</v>
      </c>
      <c r="D46" s="1">
        <f>ROUND((I$3+I$4)*C46+I$5+I$6+I$7*B46+I$8,2)*$L$9</f>
        <v>638.17999999999995</v>
      </c>
      <c r="E46" s="5">
        <f t="shared" si="4"/>
        <v>16900.589999999997</v>
      </c>
    </row>
    <row r="47" spans="1:5" x14ac:dyDescent="0.3">
      <c r="A47">
        <v>26</v>
      </c>
      <c r="B47" s="2">
        <v>1</v>
      </c>
      <c r="C47" s="2">
        <f t="shared" si="5"/>
        <v>0.98</v>
      </c>
      <c r="D47" s="1">
        <f>ROUND((I$3+I$4)*C47+I$5+I$6+I$7*B47+I$8,2)*$L$9</f>
        <v>638.17999999999995</v>
      </c>
      <c r="E47" s="5">
        <f t="shared" si="4"/>
        <v>17538.769999999997</v>
      </c>
    </row>
    <row r="48" spans="1:5" x14ac:dyDescent="0.3">
      <c r="A48">
        <v>27</v>
      </c>
      <c r="B48" s="2">
        <v>1</v>
      </c>
      <c r="C48" s="2">
        <f t="shared" si="5"/>
        <v>0.98</v>
      </c>
      <c r="D48" s="1">
        <f>ROUND((I$3+I$4)*C48+I$5+I$6+I$7*B48+I$8,2)*$L$9</f>
        <v>638.17999999999995</v>
      </c>
      <c r="E48" s="5">
        <f t="shared" si="4"/>
        <v>18176.949999999997</v>
      </c>
    </row>
    <row r="49" spans="1:5" x14ac:dyDescent="0.3">
      <c r="A49">
        <v>28</v>
      </c>
      <c r="B49" s="2">
        <v>1</v>
      </c>
      <c r="C49" s="2">
        <f t="shared" si="5"/>
        <v>0.96</v>
      </c>
      <c r="D49" s="1">
        <f>ROUND((I$3+I$4)*C49+I$5+I$6+I$7*B49+I$8,2)*$L$9</f>
        <v>634.70000000000005</v>
      </c>
      <c r="E49" s="5">
        <f t="shared" si="4"/>
        <v>18811.649999999998</v>
      </c>
    </row>
    <row r="50" spans="1:5" x14ac:dyDescent="0.3">
      <c r="A50">
        <v>29</v>
      </c>
      <c r="B50" s="2">
        <v>1</v>
      </c>
      <c r="C50" s="2">
        <f t="shared" si="5"/>
        <v>0.96</v>
      </c>
      <c r="D50" s="1">
        <f>ROUND((I$3+I$4)*C50+I$5+I$6+I$7*B50+I$8,2)*$L$9</f>
        <v>634.70000000000005</v>
      </c>
      <c r="E50" s="5">
        <f t="shared" si="4"/>
        <v>19446.349999999999</v>
      </c>
    </row>
    <row r="51" spans="1:5" x14ac:dyDescent="0.3">
      <c r="A51">
        <v>30</v>
      </c>
      <c r="B51" s="2">
        <v>1</v>
      </c>
      <c r="C51" s="2">
        <f t="shared" si="5"/>
        <v>0.96</v>
      </c>
      <c r="D51" s="1">
        <f>ROUND((I$3+I$4)*C51+I$5+I$6+I$7*B51+I$8,2)*$L$9</f>
        <v>634.70000000000005</v>
      </c>
      <c r="E51" s="5">
        <f t="shared" si="4"/>
        <v>20081.05</v>
      </c>
    </row>
    <row r="52" spans="1:5" x14ac:dyDescent="0.3">
      <c r="A52">
        <v>31</v>
      </c>
      <c r="B52" s="2">
        <v>1</v>
      </c>
      <c r="C52" s="2">
        <f t="shared" si="5"/>
        <v>0.96</v>
      </c>
      <c r="D52" s="1">
        <f>ROUND((I$3+I$4)*C52+I$5+I$6+I$7*B52+I$8,2)*$L$9</f>
        <v>634.70000000000005</v>
      </c>
      <c r="E52" s="5">
        <f t="shared" si="4"/>
        <v>20715.75</v>
      </c>
    </row>
    <row r="53" spans="1:5" x14ac:dyDescent="0.3">
      <c r="A53">
        <v>32</v>
      </c>
      <c r="B53" s="2">
        <v>1</v>
      </c>
      <c r="C53" s="2">
        <f t="shared" si="5"/>
        <v>0.96</v>
      </c>
      <c r="D53" s="1">
        <f>ROUND((I$3+I$4)*C53+I$5+I$6+I$7*B53+I$8,2)*$L$9</f>
        <v>634.70000000000005</v>
      </c>
      <c r="E53" s="5">
        <f t="shared" si="4"/>
        <v>21350.45</v>
      </c>
    </row>
    <row r="54" spans="1:5" x14ac:dyDescent="0.3">
      <c r="A54">
        <v>33</v>
      </c>
      <c r="B54" s="2">
        <v>1</v>
      </c>
      <c r="C54" s="2">
        <f t="shared" si="5"/>
        <v>0.96</v>
      </c>
      <c r="D54" s="1">
        <f>ROUND((I$3+I$4)*C54+I$5+I$6+I$7*B54+I$8,2)*$L$9</f>
        <v>634.70000000000005</v>
      </c>
      <c r="E54" s="5">
        <f t="shared" si="4"/>
        <v>21985.15</v>
      </c>
    </row>
    <row r="55" spans="1:5" x14ac:dyDescent="0.3">
      <c r="A55">
        <v>34</v>
      </c>
      <c r="B55" s="2">
        <v>1</v>
      </c>
      <c r="C55" s="2">
        <f t="shared" si="5"/>
        <v>0.96</v>
      </c>
      <c r="D55" s="1">
        <f>ROUND((I$3+I$4)*C55+I$5+I$6+I$7*B55+I$8,2)*$L$9</f>
        <v>634.70000000000005</v>
      </c>
      <c r="E55" s="5">
        <f t="shared" si="4"/>
        <v>22619.850000000002</v>
      </c>
    </row>
    <row r="56" spans="1:5" x14ac:dyDescent="0.3">
      <c r="A56">
        <v>35</v>
      </c>
      <c r="B56" s="2">
        <v>1</v>
      </c>
      <c r="C56" s="2">
        <f t="shared" si="5"/>
        <v>0.94</v>
      </c>
      <c r="D56" s="1">
        <f>ROUND((I$3+I$4)*C56+I$5+I$6+I$7*B56+I$8,2)*$L$9</f>
        <v>631.23</v>
      </c>
      <c r="E56" s="5">
        <f t="shared" si="4"/>
        <v>23251.08</v>
      </c>
    </row>
    <row r="57" spans="1:5" x14ac:dyDescent="0.3">
      <c r="A57">
        <v>36</v>
      </c>
      <c r="B57" s="2">
        <v>1</v>
      </c>
      <c r="C57" s="2">
        <f t="shared" si="5"/>
        <v>0.94</v>
      </c>
      <c r="D57" s="1">
        <f>ROUND((I$3+I$4)*C57+I$5+I$6+I$7*B57+I$8,2)*$L$9</f>
        <v>631.23</v>
      </c>
      <c r="E57" s="5">
        <f t="shared" si="4"/>
        <v>23882.31</v>
      </c>
    </row>
    <row r="58" spans="1:5" x14ac:dyDescent="0.3">
      <c r="A58">
        <v>37</v>
      </c>
      <c r="B58" s="2">
        <v>1</v>
      </c>
      <c r="C58" s="2">
        <f t="shared" si="5"/>
        <v>0.94</v>
      </c>
      <c r="D58" s="1">
        <f>ROUND((I$3+I$4)*C58+I$5+I$6+I$7*B58+I$8,2)*$L$9</f>
        <v>631.23</v>
      </c>
      <c r="E58" s="5">
        <f t="shared" si="4"/>
        <v>24513.54</v>
      </c>
    </row>
    <row r="59" spans="1:5" x14ac:dyDescent="0.3">
      <c r="A59">
        <v>38</v>
      </c>
      <c r="B59" s="2">
        <v>1</v>
      </c>
      <c r="C59" s="2">
        <f t="shared" si="5"/>
        <v>0.94</v>
      </c>
      <c r="D59" s="1">
        <f>ROUND((I$3+I$4)*C59+I$5+I$6+I$7*B59+I$8,2)*$L$9</f>
        <v>631.23</v>
      </c>
      <c r="E59" s="5">
        <f t="shared" si="4"/>
        <v>25144.77</v>
      </c>
    </row>
    <row r="60" spans="1:5" x14ac:dyDescent="0.3">
      <c r="A60">
        <v>39</v>
      </c>
      <c r="B60" s="2">
        <v>1</v>
      </c>
      <c r="C60" s="2">
        <f t="shared" si="5"/>
        <v>0.94</v>
      </c>
      <c r="D60" s="1">
        <f>ROUND((I$3+I$4)*C60+I$5+I$6+I$7*B60+I$8,2)*$L$9</f>
        <v>631.23</v>
      </c>
      <c r="E60" s="5">
        <f t="shared" si="4"/>
        <v>25776</v>
      </c>
    </row>
    <row r="61" spans="1:5" x14ac:dyDescent="0.3">
      <c r="A61">
        <v>40</v>
      </c>
      <c r="B61" s="2">
        <v>1</v>
      </c>
      <c r="C61" s="2">
        <f t="shared" si="5"/>
        <v>0.94</v>
      </c>
      <c r="D61" s="1">
        <f>ROUND((I$3+I$4)*C61+I$5+I$6+I$7*B61+I$8,2)*$L$9</f>
        <v>631.23</v>
      </c>
      <c r="E61" s="5">
        <f t="shared" si="4"/>
        <v>26407.23</v>
      </c>
    </row>
    <row r="62" spans="1:5" x14ac:dyDescent="0.3">
      <c r="A62">
        <v>41</v>
      </c>
      <c r="B62" s="2">
        <v>1</v>
      </c>
      <c r="C62" s="2">
        <f t="shared" si="5"/>
        <v>0.94</v>
      </c>
      <c r="D62" s="1">
        <f>ROUND((I$3+I$4)*C62+I$5+I$6+I$7*B62+I$8,2)*$L$9</f>
        <v>631.23</v>
      </c>
      <c r="E62" s="5">
        <f t="shared" si="4"/>
        <v>27038.46</v>
      </c>
    </row>
    <row r="63" spans="1:5" x14ac:dyDescent="0.3">
      <c r="A63">
        <v>42</v>
      </c>
      <c r="B63" s="2">
        <v>1</v>
      </c>
      <c r="C63" s="2">
        <f t="shared" si="5"/>
        <v>0.91999999999999993</v>
      </c>
      <c r="D63" s="1">
        <f>ROUND((I$3+I$4)*C63+I$5+I$6+I$7*B63+I$8,2)*$L$9</f>
        <v>627.76</v>
      </c>
      <c r="E63" s="5">
        <f t="shared" si="4"/>
        <v>27666.219999999998</v>
      </c>
    </row>
    <row r="64" spans="1:5" x14ac:dyDescent="0.3">
      <c r="A64">
        <v>43</v>
      </c>
      <c r="B64" s="2">
        <v>1</v>
      </c>
      <c r="C64" s="2">
        <f t="shared" si="5"/>
        <v>0.91999999999999993</v>
      </c>
      <c r="D64" s="1">
        <f>ROUND((I$3+I$4)*C64+I$5+I$6+I$7*B64+I$8,2)*$L$9</f>
        <v>627.76</v>
      </c>
      <c r="E64" s="5">
        <f t="shared" si="4"/>
        <v>28293.979999999996</v>
      </c>
    </row>
    <row r="65" spans="1:5" x14ac:dyDescent="0.3">
      <c r="A65">
        <v>44</v>
      </c>
      <c r="B65" s="2">
        <v>1</v>
      </c>
      <c r="C65" s="2">
        <f t="shared" si="5"/>
        <v>0.91999999999999993</v>
      </c>
      <c r="D65" s="1">
        <f>ROUND((I$3+I$4)*C65+I$5+I$6+I$7*B65+I$8,2)*$L$9</f>
        <v>627.76</v>
      </c>
      <c r="E65" s="5">
        <f t="shared" si="4"/>
        <v>28921.739999999994</v>
      </c>
    </row>
    <row r="66" spans="1:5" x14ac:dyDescent="0.3">
      <c r="A66">
        <v>45</v>
      </c>
      <c r="B66" s="2">
        <v>1</v>
      </c>
      <c r="C66" s="2">
        <f t="shared" si="5"/>
        <v>0.91999999999999993</v>
      </c>
      <c r="D66" s="1">
        <f>ROUND((I$3+I$4)*C66+I$5+I$6+I$7*B66+I$8,2)*$L$9</f>
        <v>627.76</v>
      </c>
      <c r="E66" s="5">
        <f t="shared" si="4"/>
        <v>29549.499999999993</v>
      </c>
    </row>
    <row r="67" spans="1:5" x14ac:dyDescent="0.3">
      <c r="A67">
        <v>46</v>
      </c>
      <c r="B67" s="2">
        <v>1</v>
      </c>
      <c r="C67" s="2">
        <f t="shared" si="5"/>
        <v>0.91999999999999993</v>
      </c>
      <c r="D67" s="1">
        <f>ROUND((I$3+I$4)*C67+I$5+I$6+I$7*B67+I$8,2)*$L$9</f>
        <v>627.76</v>
      </c>
      <c r="E67" s="5">
        <f t="shared" si="4"/>
        <v>30177.259999999991</v>
      </c>
    </row>
    <row r="68" spans="1:5" x14ac:dyDescent="0.3">
      <c r="A68">
        <v>47</v>
      </c>
      <c r="B68" s="2">
        <v>1</v>
      </c>
      <c r="C68" s="2">
        <f t="shared" si="5"/>
        <v>0.91999999999999993</v>
      </c>
      <c r="D68" s="1">
        <f>ROUND((I$3+I$4)*C68+I$5+I$6+I$7*B68+I$8,2)*$L$9</f>
        <v>627.76</v>
      </c>
      <c r="E68" s="5">
        <f t="shared" si="4"/>
        <v>30805.01999999999</v>
      </c>
    </row>
    <row r="69" spans="1:5" x14ac:dyDescent="0.3">
      <c r="A69">
        <v>48</v>
      </c>
      <c r="B69" s="2">
        <v>1</v>
      </c>
      <c r="C69" s="2">
        <f t="shared" si="5"/>
        <v>0.91999999999999993</v>
      </c>
      <c r="D69" s="1">
        <f>ROUND((I$3+I$4)*C69+I$5+I$6+I$7*B69+I$8,2)*$L$9</f>
        <v>627.76</v>
      </c>
      <c r="E69" s="5">
        <f t="shared" si="4"/>
        <v>31432.779999999988</v>
      </c>
    </row>
    <row r="70" spans="1:5" x14ac:dyDescent="0.3">
      <c r="A70">
        <v>49</v>
      </c>
      <c r="B70" s="2">
        <v>1</v>
      </c>
      <c r="C70" s="2">
        <f t="shared" si="5"/>
        <v>0.89999999999999991</v>
      </c>
      <c r="D70" s="1">
        <f>ROUND((I$3+I$4)*C70+I$5+I$6+I$7*B70+I$8,2)*$L$9</f>
        <v>624.28</v>
      </c>
      <c r="E70" s="5">
        <f t="shared" si="4"/>
        <v>32057.059999999987</v>
      </c>
    </row>
    <row r="71" spans="1:5" x14ac:dyDescent="0.3">
      <c r="A71">
        <v>50</v>
      </c>
      <c r="B71" s="2">
        <v>1</v>
      </c>
      <c r="C71" s="2">
        <f t="shared" si="5"/>
        <v>0.89999999999999991</v>
      </c>
      <c r="D71" s="1">
        <f>ROUND((I$3+I$4)*C71+I$5+I$6+I$7*B71+I$8,2)*$L$9</f>
        <v>624.28</v>
      </c>
      <c r="E71" s="5">
        <f t="shared" si="4"/>
        <v>32681.339999999986</v>
      </c>
    </row>
    <row r="72" spans="1:5" x14ac:dyDescent="0.3">
      <c r="A72">
        <v>51</v>
      </c>
      <c r="B72" s="2">
        <v>1</v>
      </c>
      <c r="C72" s="2">
        <f t="shared" si="5"/>
        <v>0.89999999999999991</v>
      </c>
      <c r="D72" s="1">
        <f>ROUND((I$3+I$4)*C72+I$5+I$6+I$7*B72+I$8,2)*$L$9</f>
        <v>624.28</v>
      </c>
      <c r="E72" s="5">
        <f t="shared" si="4"/>
        <v>33305.619999999988</v>
      </c>
    </row>
    <row r="73" spans="1:5" x14ac:dyDescent="0.3">
      <c r="A73">
        <v>52</v>
      </c>
      <c r="B73" s="2">
        <v>1</v>
      </c>
      <c r="C73" s="2">
        <f t="shared" si="5"/>
        <v>0.89999999999999991</v>
      </c>
      <c r="D73" s="1">
        <f>ROUND((I$3+I$4)*C73+I$5+I$6+I$7*B73+I$8,2)*$L$9</f>
        <v>624.28</v>
      </c>
      <c r="E73" s="5">
        <f t="shared" si="4"/>
        <v>33929.899999999987</v>
      </c>
    </row>
    <row r="74" spans="1:5" x14ac:dyDescent="0.3">
      <c r="A74">
        <v>53</v>
      </c>
      <c r="B74" s="2">
        <v>1</v>
      </c>
      <c r="C74" s="2">
        <f t="shared" si="5"/>
        <v>0.89999999999999991</v>
      </c>
      <c r="D74" s="1">
        <f>ROUND((I$3+I$4)*C74+I$5+I$6+I$7*B74+I$8,2)*$L$9</f>
        <v>624.28</v>
      </c>
      <c r="E74" s="5">
        <f t="shared" si="4"/>
        <v>34554.179999999986</v>
      </c>
    </row>
    <row r="75" spans="1:5" x14ac:dyDescent="0.3">
      <c r="A75">
        <v>54</v>
      </c>
      <c r="B75" s="2">
        <v>1</v>
      </c>
      <c r="C75" s="2">
        <f t="shared" si="5"/>
        <v>0.89999999999999991</v>
      </c>
      <c r="D75" s="1">
        <f>ROUND((I$3+I$4)*C75+I$5+I$6+I$7*B75+I$8,2)*$L$9</f>
        <v>624.28</v>
      </c>
      <c r="E75" s="5">
        <f t="shared" si="4"/>
        <v>35178.459999999985</v>
      </c>
    </row>
    <row r="76" spans="1:5" x14ac:dyDescent="0.3">
      <c r="A76">
        <v>55</v>
      </c>
      <c r="B76" s="2">
        <v>1</v>
      </c>
      <c r="C76" s="2">
        <f t="shared" si="5"/>
        <v>0.89999999999999991</v>
      </c>
      <c r="D76" s="1">
        <f>ROUND((I$3+I$4)*C76+I$5+I$6+I$7*B76+I$8,2)*$L$9</f>
        <v>624.28</v>
      </c>
      <c r="E76" s="5">
        <f t="shared" si="4"/>
        <v>35802.739999999983</v>
      </c>
    </row>
    <row r="77" spans="1:5" x14ac:dyDescent="0.3">
      <c r="A77">
        <v>56</v>
      </c>
      <c r="B77" s="2">
        <v>1</v>
      </c>
      <c r="C77" s="2">
        <f t="shared" si="5"/>
        <v>0.87999999999999989</v>
      </c>
      <c r="D77" s="1">
        <f>ROUND((I$3+I$4)*C77+I$5+I$6+I$7*B77+I$8,2)*$L$9</f>
        <v>620.80999999999995</v>
      </c>
      <c r="E77" s="5">
        <f t="shared" si="4"/>
        <v>36423.549999999981</v>
      </c>
    </row>
    <row r="78" spans="1:5" x14ac:dyDescent="0.3">
      <c r="A78">
        <v>57</v>
      </c>
      <c r="B78" s="2">
        <v>1</v>
      </c>
      <c r="C78" s="2">
        <f t="shared" si="5"/>
        <v>0.87999999999999989</v>
      </c>
      <c r="D78" s="1">
        <f>ROUND((I$3+I$4)*C78+I$5+I$6+I$7*B78+I$8,2)*$L$9</f>
        <v>620.80999999999995</v>
      </c>
      <c r="E78" s="5">
        <f t="shared" si="4"/>
        <v>37044.359999999979</v>
      </c>
    </row>
    <row r="79" spans="1:5" x14ac:dyDescent="0.3">
      <c r="A79">
        <v>58</v>
      </c>
      <c r="B79" s="2">
        <v>1</v>
      </c>
      <c r="C79" s="2">
        <f t="shared" si="5"/>
        <v>0.87999999999999989</v>
      </c>
      <c r="D79" s="1">
        <f>ROUND((I$3+I$4)*C79+I$5+I$6+I$7*B79+I$8,2)*$L$9</f>
        <v>620.80999999999995</v>
      </c>
      <c r="E79" s="5">
        <f t="shared" si="4"/>
        <v>37665.169999999976</v>
      </c>
    </row>
    <row r="80" spans="1:5" x14ac:dyDescent="0.3">
      <c r="A80">
        <v>59</v>
      </c>
      <c r="B80" s="2">
        <v>1</v>
      </c>
      <c r="C80" s="2">
        <f t="shared" si="5"/>
        <v>0.87999999999999989</v>
      </c>
      <c r="D80" s="1">
        <f>ROUND((I$3+I$4)*C80+I$5+I$6+I$7*B80+I$8,2)*$L$9</f>
        <v>620.80999999999995</v>
      </c>
      <c r="E80" s="5">
        <f t="shared" si="4"/>
        <v>38285.979999999974</v>
      </c>
    </row>
    <row r="81" spans="1:5" x14ac:dyDescent="0.3">
      <c r="A81">
        <v>60</v>
      </c>
      <c r="B81" s="2">
        <v>1</v>
      </c>
      <c r="C81" s="2">
        <f t="shared" si="5"/>
        <v>0.87999999999999989</v>
      </c>
      <c r="D81" s="1">
        <f>ROUND((I$3+I$4)*C81+I$5+I$6+I$7*B81+I$8,2)*$L$9</f>
        <v>620.80999999999995</v>
      </c>
      <c r="E81" s="5">
        <f t="shared" si="4"/>
        <v>38906.789999999972</v>
      </c>
    </row>
    <row r="82" spans="1:5" x14ac:dyDescent="0.3">
      <c r="A82">
        <v>61</v>
      </c>
      <c r="B82" s="2">
        <v>1</v>
      </c>
      <c r="C82" s="2">
        <f t="shared" si="5"/>
        <v>0.87999999999999989</v>
      </c>
      <c r="D82" s="1">
        <f>ROUND((I$3+I$4)*C82+I$5+I$6+I$7*B82+I$8,2)*$L$9</f>
        <v>620.80999999999995</v>
      </c>
      <c r="E82" s="5">
        <f t="shared" si="4"/>
        <v>39527.599999999969</v>
      </c>
    </row>
    <row r="83" spans="1:5" x14ac:dyDescent="0.3">
      <c r="A83">
        <v>62</v>
      </c>
      <c r="B83" s="2">
        <v>1</v>
      </c>
      <c r="C83" s="2">
        <f t="shared" si="5"/>
        <v>0.87999999999999989</v>
      </c>
      <c r="D83" s="1">
        <f>ROUND((I$3+I$4)*C83+I$5+I$6+I$7*B83+I$8,2)*$L$9</f>
        <v>620.80999999999995</v>
      </c>
      <c r="E83" s="5">
        <f t="shared" si="4"/>
        <v>40148.409999999967</v>
      </c>
    </row>
    <row r="84" spans="1:5" x14ac:dyDescent="0.3">
      <c r="A84">
        <v>63</v>
      </c>
      <c r="B84" s="2">
        <v>1</v>
      </c>
      <c r="C84" s="2">
        <f t="shared" si="5"/>
        <v>0.85999999999999988</v>
      </c>
      <c r="D84" s="1">
        <f>ROUND((I$3+I$4)*C84+I$5+I$6+I$7*B84+I$8,2)*$L$9</f>
        <v>617.33000000000004</v>
      </c>
      <c r="E84" s="5">
        <f t="shared" si="4"/>
        <v>40765.739999999969</v>
      </c>
    </row>
    <row r="85" spans="1:5" x14ac:dyDescent="0.3">
      <c r="A85">
        <v>64</v>
      </c>
      <c r="B85" s="2">
        <v>1</v>
      </c>
      <c r="C85" s="2">
        <f t="shared" si="5"/>
        <v>0.85999999999999988</v>
      </c>
      <c r="D85" s="1">
        <f>ROUND((I$3+I$4)*C85+I$5+I$6+I$7*B85+I$8,2)*$L$9</f>
        <v>617.33000000000004</v>
      </c>
      <c r="E85" s="5">
        <f t="shared" si="4"/>
        <v>41383.069999999971</v>
      </c>
    </row>
    <row r="86" spans="1:5" x14ac:dyDescent="0.3">
      <c r="A86">
        <v>65</v>
      </c>
      <c r="B86" s="2">
        <v>1</v>
      </c>
      <c r="C86" s="2">
        <f t="shared" si="5"/>
        <v>0.85999999999999988</v>
      </c>
      <c r="D86" s="1">
        <f>ROUND((I$3+I$4)*C86+I$5+I$6+I$7*B86+I$8,2)*$L$9</f>
        <v>617.33000000000004</v>
      </c>
      <c r="E86" s="5">
        <f t="shared" si="4"/>
        <v>42000.399999999972</v>
      </c>
    </row>
    <row r="87" spans="1:5" x14ac:dyDescent="0.3">
      <c r="A87">
        <v>66</v>
      </c>
      <c r="B87" s="2">
        <v>1</v>
      </c>
      <c r="C87" s="2">
        <f t="shared" si="5"/>
        <v>0.85999999999999988</v>
      </c>
      <c r="D87" s="1">
        <f>ROUND((I$3+I$4)*C87+I$5+I$6+I$7*B87+I$8,2)*$L$9</f>
        <v>617.33000000000004</v>
      </c>
      <c r="E87" s="5">
        <f t="shared" si="4"/>
        <v>42617.729999999974</v>
      </c>
    </row>
    <row r="88" spans="1:5" x14ac:dyDescent="0.3">
      <c r="A88">
        <v>67</v>
      </c>
      <c r="B88" s="2">
        <v>1</v>
      </c>
      <c r="C88" s="2">
        <f t="shared" si="5"/>
        <v>0.85999999999999988</v>
      </c>
      <c r="D88" s="1">
        <f>ROUND((I$3+I$4)*C88+I$5+I$6+I$7*B88+I$8,2)*$L$9</f>
        <v>617.33000000000004</v>
      </c>
      <c r="E88" s="5">
        <f t="shared" ref="E88:E121" si="6">+D88+E87</f>
        <v>43235.059999999976</v>
      </c>
    </row>
    <row r="89" spans="1:5" x14ac:dyDescent="0.3">
      <c r="A89">
        <v>68</v>
      </c>
      <c r="B89" s="2">
        <v>1</v>
      </c>
      <c r="C89" s="2">
        <f t="shared" si="5"/>
        <v>0.85999999999999988</v>
      </c>
      <c r="D89" s="1">
        <f>ROUND((I$3+I$4)*C89+I$5+I$6+I$7*B89+I$8,2)*$L$9</f>
        <v>617.33000000000004</v>
      </c>
      <c r="E89" s="5">
        <f t="shared" si="6"/>
        <v>43852.389999999978</v>
      </c>
    </row>
    <row r="90" spans="1:5" x14ac:dyDescent="0.3">
      <c r="A90">
        <v>69</v>
      </c>
      <c r="B90" s="2">
        <v>1</v>
      </c>
      <c r="C90" s="2">
        <f t="shared" si="5"/>
        <v>0.85999999999999988</v>
      </c>
      <c r="D90" s="1">
        <f>ROUND((I$3+I$4)*C90+I$5+I$6+I$7*B90+I$8,2)*$L$9</f>
        <v>617.33000000000004</v>
      </c>
      <c r="E90" s="5">
        <f t="shared" si="6"/>
        <v>44469.719999999979</v>
      </c>
    </row>
    <row r="91" spans="1:5" x14ac:dyDescent="0.3">
      <c r="A91">
        <v>70</v>
      </c>
      <c r="B91" s="2">
        <v>1</v>
      </c>
      <c r="C91" s="2">
        <f t="shared" si="5"/>
        <v>0.83999999999999986</v>
      </c>
      <c r="D91" s="1">
        <f>ROUND((I$3+I$4)*C91+I$5+I$6+I$7*B91+I$8,2)*$L$9</f>
        <v>613.86</v>
      </c>
      <c r="E91" s="5">
        <f t="shared" si="6"/>
        <v>45083.57999999998</v>
      </c>
    </row>
    <row r="92" spans="1:5" x14ac:dyDescent="0.3">
      <c r="A92">
        <v>71</v>
      </c>
      <c r="B92" s="2">
        <v>1</v>
      </c>
      <c r="C92" s="2">
        <f t="shared" si="5"/>
        <v>0.83999999999999986</v>
      </c>
      <c r="D92" s="1">
        <f>ROUND((I$3+I$4)*C92+I$5+I$6+I$7*B92+I$8,2)*$L$9</f>
        <v>613.86</v>
      </c>
      <c r="E92" s="5">
        <f t="shared" si="6"/>
        <v>45697.439999999981</v>
      </c>
    </row>
    <row r="93" spans="1:5" x14ac:dyDescent="0.3">
      <c r="A93">
        <v>72</v>
      </c>
      <c r="B93" s="2">
        <v>1</v>
      </c>
      <c r="C93" s="2">
        <f t="shared" si="5"/>
        <v>0.83999999999999986</v>
      </c>
      <c r="D93" s="1">
        <f>ROUND((I$3+I$4)*C93+I$5+I$6+I$7*B93+I$8,2)*$L$9</f>
        <v>613.86</v>
      </c>
      <c r="E93" s="5">
        <f t="shared" si="6"/>
        <v>46311.299999999981</v>
      </c>
    </row>
    <row r="94" spans="1:5" x14ac:dyDescent="0.3">
      <c r="A94">
        <v>73</v>
      </c>
      <c r="B94" s="2">
        <v>1</v>
      </c>
      <c r="C94" s="2">
        <f t="shared" si="5"/>
        <v>0.83999999999999986</v>
      </c>
      <c r="D94" s="1">
        <f>ROUND((I$3+I$4)*C94+I$5+I$6+I$7*B94+I$8,2)*$L$9</f>
        <v>613.86</v>
      </c>
      <c r="E94" s="5">
        <f t="shared" si="6"/>
        <v>46925.159999999982</v>
      </c>
    </row>
    <row r="95" spans="1:5" x14ac:dyDescent="0.3">
      <c r="A95">
        <v>74</v>
      </c>
      <c r="B95" s="2">
        <v>1</v>
      </c>
      <c r="C95" s="2">
        <f t="shared" si="5"/>
        <v>0.83999999999999986</v>
      </c>
      <c r="D95" s="1">
        <f>ROUND((I$3+I$4)*C95+I$5+I$6+I$7*B95+I$8,2)*$L$9</f>
        <v>613.86</v>
      </c>
      <c r="E95" s="5">
        <f t="shared" si="6"/>
        <v>47539.019999999982</v>
      </c>
    </row>
    <row r="96" spans="1:5" x14ac:dyDescent="0.3">
      <c r="A96">
        <v>75</v>
      </c>
      <c r="B96" s="2">
        <v>1</v>
      </c>
      <c r="C96" s="2">
        <f t="shared" si="5"/>
        <v>0.83999999999999986</v>
      </c>
      <c r="D96" s="1">
        <f>ROUND((I$3+I$4)*C96+I$5+I$6+I$7*B96+I$8,2)*$L$9</f>
        <v>613.86</v>
      </c>
      <c r="E96" s="5">
        <f t="shared" si="6"/>
        <v>48152.879999999983</v>
      </c>
    </row>
    <row r="97" spans="1:5" x14ac:dyDescent="0.3">
      <c r="A97">
        <v>76</v>
      </c>
      <c r="B97" s="2">
        <v>1</v>
      </c>
      <c r="C97" s="2">
        <f t="shared" si="5"/>
        <v>0.83999999999999986</v>
      </c>
      <c r="D97" s="1">
        <f>ROUND((I$3+I$4)*C97+I$5+I$6+I$7*B97+I$8,2)*$L$9</f>
        <v>613.86</v>
      </c>
      <c r="E97" s="5">
        <f t="shared" si="6"/>
        <v>48766.739999999983</v>
      </c>
    </row>
    <row r="98" spans="1:5" x14ac:dyDescent="0.3">
      <c r="A98">
        <v>77</v>
      </c>
      <c r="B98" s="2">
        <v>1</v>
      </c>
      <c r="C98" s="2">
        <f t="shared" si="5"/>
        <v>0.81999999999999984</v>
      </c>
      <c r="D98" s="1">
        <f>ROUND((I$3+I$4)*C98+I$5+I$6+I$7*B98+I$8,2)*$L$9</f>
        <v>610.39</v>
      </c>
      <c r="E98" s="5">
        <f t="shared" si="6"/>
        <v>49377.129999999983</v>
      </c>
    </row>
    <row r="99" spans="1:5" x14ac:dyDescent="0.3">
      <c r="A99">
        <v>78</v>
      </c>
      <c r="B99" s="2">
        <v>1</v>
      </c>
      <c r="C99" s="2">
        <f t="shared" si="5"/>
        <v>0.81999999999999984</v>
      </c>
      <c r="D99" s="1">
        <f>ROUND((I$3+I$4)*C99+I$5+I$6+I$7*B99+I$8,2)*$L$9</f>
        <v>610.39</v>
      </c>
      <c r="E99" s="5">
        <f t="shared" si="6"/>
        <v>49987.519999999982</v>
      </c>
    </row>
    <row r="100" spans="1:5" x14ac:dyDescent="0.3">
      <c r="A100">
        <v>79</v>
      </c>
      <c r="B100" s="2">
        <v>1</v>
      </c>
      <c r="C100" s="2">
        <f t="shared" si="5"/>
        <v>0.81999999999999984</v>
      </c>
      <c r="D100" s="1">
        <f>ROUND((I$3+I$4)*C100+I$5+I$6+I$7*B100+I$8,2)*$L$9</f>
        <v>610.39</v>
      </c>
      <c r="E100" s="5">
        <f t="shared" si="6"/>
        <v>50597.909999999982</v>
      </c>
    </row>
    <row r="101" spans="1:5" x14ac:dyDescent="0.3">
      <c r="A101">
        <v>80</v>
      </c>
      <c r="B101" s="2">
        <v>1</v>
      </c>
      <c r="C101" s="2">
        <f t="shared" si="5"/>
        <v>0.81999999999999984</v>
      </c>
      <c r="D101" s="1">
        <f>ROUND((I$3+I$4)*C101+I$5+I$6+I$7*B101+I$8,2)*$L$9</f>
        <v>610.39</v>
      </c>
      <c r="E101" s="5">
        <f t="shared" si="6"/>
        <v>51208.299999999981</v>
      </c>
    </row>
    <row r="102" spans="1:5" x14ac:dyDescent="0.3">
      <c r="A102">
        <v>81</v>
      </c>
      <c r="B102" s="2">
        <v>1</v>
      </c>
      <c r="C102" s="2">
        <f t="shared" si="5"/>
        <v>0.81999999999999984</v>
      </c>
      <c r="D102" s="1">
        <f>ROUND((I$3+I$4)*C102+I$5+I$6+I$7*B102+I$8,2)*$L$9</f>
        <v>610.39</v>
      </c>
      <c r="E102" s="5">
        <f t="shared" si="6"/>
        <v>51818.689999999981</v>
      </c>
    </row>
    <row r="103" spans="1:5" x14ac:dyDescent="0.3">
      <c r="A103">
        <v>82</v>
      </c>
      <c r="B103" s="2">
        <v>1</v>
      </c>
      <c r="C103" s="2">
        <f t="shared" si="5"/>
        <v>0.81999999999999984</v>
      </c>
      <c r="D103" s="1">
        <f>ROUND((I$3+I$4)*C103+I$5+I$6+I$7*B103+I$8,2)*$L$9</f>
        <v>610.39</v>
      </c>
      <c r="E103" s="5">
        <f t="shared" si="6"/>
        <v>52429.07999999998</v>
      </c>
    </row>
    <row r="104" spans="1:5" x14ac:dyDescent="0.3">
      <c r="A104">
        <v>83</v>
      </c>
      <c r="B104" s="2">
        <v>1</v>
      </c>
      <c r="C104" s="2">
        <f t="shared" si="5"/>
        <v>0.81999999999999984</v>
      </c>
      <c r="D104" s="1">
        <f>ROUND((I$3+I$4)*C104+I$5+I$6+I$7*B104+I$8,2)*$L$9</f>
        <v>610.39</v>
      </c>
      <c r="E104" s="5">
        <f t="shared" si="6"/>
        <v>53039.469999999979</v>
      </c>
    </row>
    <row r="105" spans="1:5" x14ac:dyDescent="0.3">
      <c r="A105">
        <v>84</v>
      </c>
      <c r="B105" s="2">
        <v>1</v>
      </c>
      <c r="C105" s="2">
        <f t="shared" si="5"/>
        <v>0.79999999999999982</v>
      </c>
      <c r="D105" s="1">
        <f>ROUND((I$3+I$4)*C105+I$5+I$6+I$7*B105+I$8,2)*$L$9</f>
        <v>606.91</v>
      </c>
      <c r="E105" s="5">
        <f t="shared" si="6"/>
        <v>53646.379999999983</v>
      </c>
    </row>
    <row r="106" spans="1:5" x14ac:dyDescent="0.3">
      <c r="A106">
        <v>85</v>
      </c>
      <c r="B106" s="2">
        <v>1</v>
      </c>
      <c r="C106" s="2">
        <f t="shared" si="5"/>
        <v>0.79999999999999982</v>
      </c>
      <c r="D106" s="1">
        <f>ROUND((I$3+I$4)*C106+I$5+I$6+I$7*B106+I$8,2)*$L$9</f>
        <v>606.91</v>
      </c>
      <c r="E106" s="5">
        <f t="shared" si="6"/>
        <v>54253.289999999986</v>
      </c>
    </row>
    <row r="107" spans="1:5" x14ac:dyDescent="0.3">
      <c r="A107">
        <v>86</v>
      </c>
      <c r="B107" s="2">
        <v>1</v>
      </c>
      <c r="C107" s="2">
        <f t="shared" ref="C107:C121" si="7">+C100-0.02</f>
        <v>0.79999999999999982</v>
      </c>
      <c r="D107" s="1">
        <f>ROUND((I$3+I$4)*C107+I$5+I$6+I$7*B107+I$8,2)*$L$9</f>
        <v>606.91</v>
      </c>
      <c r="E107" s="5">
        <f t="shared" si="6"/>
        <v>54860.19999999999</v>
      </c>
    </row>
    <row r="108" spans="1:5" x14ac:dyDescent="0.3">
      <c r="A108">
        <v>87</v>
      </c>
      <c r="B108" s="2">
        <v>1</v>
      </c>
      <c r="C108" s="2">
        <f t="shared" si="7"/>
        <v>0.79999999999999982</v>
      </c>
      <c r="D108" s="1">
        <f>ROUND((I$3+I$4)*C108+I$5+I$6+I$7*B108+I$8,2)*$L$9</f>
        <v>606.91</v>
      </c>
      <c r="E108" s="5">
        <f t="shared" si="6"/>
        <v>55467.109999999993</v>
      </c>
    </row>
    <row r="109" spans="1:5" x14ac:dyDescent="0.3">
      <c r="A109">
        <v>88</v>
      </c>
      <c r="B109" s="2">
        <v>1</v>
      </c>
      <c r="C109" s="2">
        <f t="shared" si="7"/>
        <v>0.79999999999999982</v>
      </c>
      <c r="D109" s="1">
        <f>ROUND((I$3+I$4)*C109+I$5+I$6+I$7*B109+I$8,2)*$L$9</f>
        <v>606.91</v>
      </c>
      <c r="E109" s="5">
        <f t="shared" si="6"/>
        <v>56074.02</v>
      </c>
    </row>
    <row r="110" spans="1:5" x14ac:dyDescent="0.3">
      <c r="A110">
        <v>89</v>
      </c>
      <c r="B110" s="2">
        <v>1</v>
      </c>
      <c r="C110" s="2">
        <f t="shared" si="7"/>
        <v>0.79999999999999982</v>
      </c>
      <c r="D110" s="1">
        <f>ROUND((I$3+I$4)*C110+I$5+I$6+I$7*B110+I$8,2)*$L$9</f>
        <v>606.91</v>
      </c>
      <c r="E110" s="5">
        <f t="shared" si="6"/>
        <v>56680.93</v>
      </c>
    </row>
    <row r="111" spans="1:5" x14ac:dyDescent="0.3">
      <c r="A111">
        <v>90</v>
      </c>
      <c r="B111" s="2">
        <v>1</v>
      </c>
      <c r="C111" s="2">
        <f t="shared" si="7"/>
        <v>0.79999999999999982</v>
      </c>
      <c r="D111" s="1">
        <f>ROUND((I$3+I$4)*C111+I$5+I$6+I$7*B111+I$8,2)*$L$9</f>
        <v>606.91</v>
      </c>
      <c r="E111" s="5">
        <f t="shared" si="6"/>
        <v>57287.840000000004</v>
      </c>
    </row>
    <row r="112" spans="1:5" x14ac:dyDescent="0.3">
      <c r="A112">
        <v>91</v>
      </c>
      <c r="B112" s="2">
        <v>1</v>
      </c>
      <c r="C112" s="2">
        <f t="shared" si="7"/>
        <v>0.7799999999999998</v>
      </c>
      <c r="D112" s="1">
        <f>ROUND((I$3+I$4)*C112+I$5+I$6+I$7*B112+I$8,2)*$L$9</f>
        <v>603.44000000000005</v>
      </c>
      <c r="E112" s="5">
        <f t="shared" si="6"/>
        <v>57891.280000000006</v>
      </c>
    </row>
    <row r="113" spans="1:5" x14ac:dyDescent="0.3">
      <c r="A113">
        <v>92</v>
      </c>
      <c r="B113" s="2">
        <v>1</v>
      </c>
      <c r="C113" s="2">
        <f t="shared" si="7"/>
        <v>0.7799999999999998</v>
      </c>
      <c r="D113" s="1">
        <f>ROUND((I$3+I$4)*C113+I$5+I$6+I$7*B113+I$8,2)*$L$9</f>
        <v>603.44000000000005</v>
      </c>
      <c r="E113" s="5">
        <f t="shared" si="6"/>
        <v>58494.720000000008</v>
      </c>
    </row>
    <row r="114" spans="1:5" x14ac:dyDescent="0.3">
      <c r="A114">
        <v>93</v>
      </c>
      <c r="B114" s="2">
        <v>1</v>
      </c>
      <c r="C114" s="2">
        <f t="shared" si="7"/>
        <v>0.7799999999999998</v>
      </c>
      <c r="D114" s="1">
        <f>ROUND((I$3+I$4)*C114+I$5+I$6+I$7*B114+I$8,2)*$L$9</f>
        <v>603.44000000000005</v>
      </c>
      <c r="E114" s="5">
        <f t="shared" si="6"/>
        <v>59098.160000000011</v>
      </c>
    </row>
    <row r="115" spans="1:5" x14ac:dyDescent="0.3">
      <c r="A115">
        <v>94</v>
      </c>
      <c r="B115" s="2">
        <v>1</v>
      </c>
      <c r="C115" s="2">
        <f t="shared" si="7"/>
        <v>0.7799999999999998</v>
      </c>
      <c r="D115" s="1">
        <f>ROUND((I$3+I$4)*C115+I$5+I$6+I$7*B115+I$8,2)*$L$9</f>
        <v>603.44000000000005</v>
      </c>
      <c r="E115" s="5">
        <f t="shared" si="6"/>
        <v>59701.600000000013</v>
      </c>
    </row>
    <row r="116" spans="1:5" x14ac:dyDescent="0.3">
      <c r="A116">
        <v>95</v>
      </c>
      <c r="B116" s="2">
        <v>1</v>
      </c>
      <c r="C116" s="2">
        <f t="shared" si="7"/>
        <v>0.7799999999999998</v>
      </c>
      <c r="D116" s="1">
        <f>ROUND((I$3+I$4)*C116+I$5+I$6+I$7*B116+I$8,2)*$L$9</f>
        <v>603.44000000000005</v>
      </c>
      <c r="E116" s="5">
        <f t="shared" si="6"/>
        <v>60305.040000000015</v>
      </c>
    </row>
    <row r="117" spans="1:5" x14ac:dyDescent="0.3">
      <c r="A117">
        <v>96</v>
      </c>
      <c r="B117" s="2">
        <v>1</v>
      </c>
      <c r="C117" s="2">
        <f t="shared" si="7"/>
        <v>0.7799999999999998</v>
      </c>
      <c r="D117" s="1">
        <f>ROUND((I$3+I$4)*C117+I$5+I$6+I$7*B117+I$8,2)*$L$9</f>
        <v>603.44000000000005</v>
      </c>
      <c r="E117" s="5">
        <f t="shared" si="6"/>
        <v>60908.480000000018</v>
      </c>
    </row>
    <row r="118" spans="1:5" x14ac:dyDescent="0.3">
      <c r="A118">
        <v>97</v>
      </c>
      <c r="B118" s="2">
        <v>1</v>
      </c>
      <c r="C118" s="2">
        <f t="shared" si="7"/>
        <v>0.7799999999999998</v>
      </c>
      <c r="D118" s="1">
        <f>ROUND((I$3+I$4)*C118+I$5+I$6+I$7*B118+I$8,2)*$L$9</f>
        <v>603.44000000000005</v>
      </c>
      <c r="E118" s="5">
        <f t="shared" si="6"/>
        <v>61511.92000000002</v>
      </c>
    </row>
    <row r="119" spans="1:5" x14ac:dyDescent="0.3">
      <c r="A119">
        <v>98</v>
      </c>
      <c r="B119" s="2">
        <v>1</v>
      </c>
      <c r="C119" s="2">
        <f t="shared" si="7"/>
        <v>0.75999999999999979</v>
      </c>
      <c r="D119" s="1">
        <f>ROUND((I$3+I$4)*C119+I$5+I$6+I$7*B119+I$8,2)*$L$9</f>
        <v>599.97</v>
      </c>
      <c r="E119" s="5">
        <f t="shared" si="6"/>
        <v>62111.890000000021</v>
      </c>
    </row>
    <row r="120" spans="1:5" x14ac:dyDescent="0.3">
      <c r="A120">
        <v>99</v>
      </c>
      <c r="B120" s="2">
        <v>1</v>
      </c>
      <c r="C120" s="2">
        <f t="shared" si="7"/>
        <v>0.75999999999999979</v>
      </c>
      <c r="D120" s="1">
        <f>ROUND((I$3+I$4)*C120+I$5+I$6+I$7*B120+I$8,2)*$L$9</f>
        <v>599.97</v>
      </c>
      <c r="E120" s="5">
        <f t="shared" si="6"/>
        <v>62711.860000000022</v>
      </c>
    </row>
    <row r="121" spans="1:5" x14ac:dyDescent="0.3">
      <c r="A121">
        <v>100</v>
      </c>
      <c r="B121" s="2">
        <v>1</v>
      </c>
      <c r="C121" s="2">
        <f t="shared" si="7"/>
        <v>0.75999999999999979</v>
      </c>
      <c r="D121" s="1">
        <f>ROUND((I$3+I$4)*C121+I$5+I$6+I$7*B121+I$8,2)*$L$9</f>
        <v>599.97</v>
      </c>
      <c r="E121" s="5">
        <f t="shared" si="6"/>
        <v>63311.830000000024</v>
      </c>
    </row>
  </sheetData>
  <mergeCells count="2">
    <mergeCell ref="N5:Q7"/>
    <mergeCell ref="F12:H12"/>
  </mergeCells>
  <pageMargins left="0.7" right="0.7" top="0.75" bottom="0.75" header="0.3" footer="0.3"/>
  <pageSetup paperSize="274" orientation="portrait" r:id="rId1"/>
  <ignoredErrors>
    <ignoredError sqref="B6 F18" 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31705FB-1C1F-44EC-8CE5-F0EA3D54238D}">
          <x14:formula1>
            <xm:f>'Rates for Calc'!$A$3:$A$18</xm:f>
          </x14:formula1>
          <xm:sqref>L3</xm:sqref>
        </x14:dataValidation>
        <x14:dataValidation type="list" allowBlank="1" showInputMessage="1" showErrorMessage="1" xr:uid="{A9E28EDB-75E8-4345-8B84-01FB2D33D619}">
          <x14:formula1>
            <xm:f>'Rates for Calc'!$A$3:$A$14</xm:f>
          </x14:formula1>
          <xm:sqref>L4</xm:sqref>
        </x14:dataValidation>
        <x14:dataValidation type="list" allowBlank="1" showInputMessage="1" showErrorMessage="1" xr:uid="{5FF7E60B-8D2C-49CD-847B-F9C1ABE94DD4}">
          <x14:formula1>
            <xm:f>'Rates for Calc'!$N$3:$N$27</xm:f>
          </x14:formula1>
          <xm:sqref>L5</xm:sqref>
        </x14:dataValidation>
        <x14:dataValidation type="list" allowBlank="1" showInputMessage="1" showErrorMessage="1" xr:uid="{E077120A-8BD2-4DBB-90E9-ADB091921BA1}">
          <x14:formula1>
            <xm:f>'Rates for Calc'!$A$3:$A$8</xm:f>
          </x14:formula1>
          <xm:sqref>L6</xm:sqref>
        </x14:dataValidation>
        <x14:dataValidation type="list" allowBlank="1" showInputMessage="1" showErrorMessage="1" xr:uid="{D47F7EC0-BDED-4B7B-B84D-79752282EB6B}">
          <x14:formula1>
            <xm:f>_xlfn.ANCHORARRAY(Sheet1!$F$2)</xm:f>
          </x14:formula1>
          <xm:sqref>L7</xm:sqref>
        </x14:dataValidation>
        <x14:dataValidation type="list" allowBlank="1" showInputMessage="1" showErrorMessage="1" xr:uid="{D837C2E9-0412-41F3-A66F-EBA37940268D}">
          <x14:formula1>
            <xm:f>_xlfn.ANCHORARRAY(Sheet1!$G$2)</xm:f>
          </x14:formula1>
          <xm:sqref>L8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8F635-1B71-4D62-A626-80E438C17FE6}">
  <dimension ref="A1:P33"/>
  <sheetViews>
    <sheetView workbookViewId="0">
      <selection activeCell="B1" sqref="B1"/>
    </sheetView>
  </sheetViews>
  <sheetFormatPr defaultRowHeight="14.4" x14ac:dyDescent="0.3"/>
  <cols>
    <col min="1" max="1" width="13.6640625" bestFit="1" customWidth="1"/>
    <col min="13" max="13" width="10.5546875" bestFit="1" customWidth="1"/>
  </cols>
  <sheetData>
    <row r="1" spans="1:16" x14ac:dyDescent="0.3">
      <c r="A1" t="s">
        <v>26</v>
      </c>
      <c r="B1" s="14" t="s">
        <v>1</v>
      </c>
      <c r="C1" s="15" t="s">
        <v>1</v>
      </c>
      <c r="D1" s="14" t="s">
        <v>2</v>
      </c>
      <c r="E1" s="15" t="s">
        <v>2</v>
      </c>
      <c r="F1" s="14" t="s">
        <v>3</v>
      </c>
      <c r="G1" s="15" t="s">
        <v>3</v>
      </c>
      <c r="H1" s="14" t="s">
        <v>4</v>
      </c>
      <c r="I1" s="24" t="s">
        <v>4</v>
      </c>
      <c r="J1" s="15" t="s">
        <v>4</v>
      </c>
      <c r="K1" s="14" t="s">
        <v>5</v>
      </c>
      <c r="L1" s="15" t="s">
        <v>5</v>
      </c>
    </row>
    <row r="2" spans="1:16" x14ac:dyDescent="0.3">
      <c r="A2" t="s">
        <v>27</v>
      </c>
      <c r="B2" s="16" t="s">
        <v>28</v>
      </c>
      <c r="C2" s="17" t="s">
        <v>29</v>
      </c>
      <c r="D2" s="16" t="s">
        <v>28</v>
      </c>
      <c r="E2" s="17" t="s">
        <v>29</v>
      </c>
      <c r="F2" s="16" t="s">
        <v>28</v>
      </c>
      <c r="G2" s="17" t="s">
        <v>29</v>
      </c>
      <c r="H2" s="16" t="s">
        <v>30</v>
      </c>
      <c r="I2" s="25" t="s">
        <v>28</v>
      </c>
      <c r="J2" s="17" t="s">
        <v>29</v>
      </c>
      <c r="K2" s="16" t="s">
        <v>28</v>
      </c>
      <c r="L2" s="17" t="s">
        <v>29</v>
      </c>
    </row>
    <row r="3" spans="1:16" x14ac:dyDescent="0.3">
      <c r="A3" t="s">
        <v>31</v>
      </c>
      <c r="B3" s="18">
        <f>IF('Rate Calculation'!$L$11="U",'Urban Adjusted Rates'!B3,'Rural Adjusted Rates'!B3)</f>
        <v>1.53</v>
      </c>
      <c r="C3" s="19">
        <f>IF('Rate Calculation'!$L$11="U",'Urban Adjusted Rates'!C3,'Rural Adjusted Rates'!C3)</f>
        <v>96.114599999999996</v>
      </c>
      <c r="D3" s="18">
        <f>IF('Rate Calculation'!$L$11="U",'Urban Adjusted Rates'!D3,'Rural Adjusted Rates'!D3)</f>
        <v>1.49</v>
      </c>
      <c r="E3" s="19">
        <f>IF('Rate Calculation'!$L$11="U",'Urban Adjusted Rates'!E3,'Rural Adjusted Rates'!E3)</f>
        <v>87.135199999999998</v>
      </c>
      <c r="F3" s="18">
        <f>IF('Rate Calculation'!$L$11="U",'Urban Adjusted Rates'!F3,'Rural Adjusted Rates'!F3)</f>
        <v>0.68</v>
      </c>
      <c r="G3" s="19">
        <f>IF('Rate Calculation'!$L$11="U",'Urban Adjusted Rates'!G3,'Rural Adjusted Rates'!G3)</f>
        <v>15.946000000000002</v>
      </c>
      <c r="H3" s="16" t="str">
        <f>IF('Rate Calculation'!$L$11="U",'Urban Adjusted Rates'!H3,'Rural Adjusted Rates'!H3)</f>
        <v>ES3</v>
      </c>
      <c r="I3" s="26">
        <f>IF('Rate Calculation'!$L$11="U",'Urban Adjusted Rates'!I3,'Rural Adjusted Rates'!I3)</f>
        <v>4.0599999999999996</v>
      </c>
      <c r="J3" s="19">
        <f>IF('Rate Calculation'!$L$11="U",'Urban Adjusted Rates'!J3,'Rural Adjusted Rates'!J3)</f>
        <v>444.61059999999998</v>
      </c>
      <c r="K3" s="18">
        <f>IF('Rate Calculation'!$L$11="U",'Urban Adjusted Rates'!K3,'Rural Adjusted Rates'!K3)</f>
        <v>3.24</v>
      </c>
      <c r="L3" s="19">
        <f>IF('Rate Calculation'!$L$11="U",'Urban Adjusted Rates'!L3,'Rural Adjusted Rates'!L3)</f>
        <v>267.68880000000001</v>
      </c>
      <c r="N3" t="s">
        <v>142</v>
      </c>
      <c r="P3" s="5"/>
    </row>
    <row r="4" spans="1:16" x14ac:dyDescent="0.3">
      <c r="A4" s="9" t="s">
        <v>33</v>
      </c>
      <c r="B4" s="20">
        <f>IF('Rate Calculation'!$L$11="U",'Urban Adjusted Rates'!B4,'Rural Adjusted Rates'!B4)</f>
        <v>1.7</v>
      </c>
      <c r="C4" s="21">
        <f>IF('Rate Calculation'!$L$11="U",'Urban Adjusted Rates'!C4,'Rural Adjusted Rates'!C4)</f>
        <v>106.794</v>
      </c>
      <c r="D4" s="20">
        <f>IF('Rate Calculation'!$L$11="U",'Urban Adjusted Rates'!D4,'Rural Adjusted Rates'!D4)</f>
        <v>1.63</v>
      </c>
      <c r="E4" s="21">
        <f>IF('Rate Calculation'!$L$11="U",'Urban Adjusted Rates'!E4,'Rural Adjusted Rates'!E4)</f>
        <v>95.322399999999988</v>
      </c>
      <c r="F4" s="20">
        <f>IF('Rate Calculation'!$L$11="U",'Urban Adjusted Rates'!F4,'Rural Adjusted Rates'!F4)</f>
        <v>1.82</v>
      </c>
      <c r="G4" s="21">
        <f>IF('Rate Calculation'!$L$11="U",'Urban Adjusted Rates'!G4,'Rural Adjusted Rates'!G4)</f>
        <v>42.679000000000002</v>
      </c>
      <c r="H4" s="27" t="str">
        <f>IF('Rate Calculation'!$L$11="U",'Urban Adjusted Rates'!H4,'Rural Adjusted Rates'!H4)</f>
        <v>ES2</v>
      </c>
      <c r="I4" s="28">
        <f>IF('Rate Calculation'!$L$11="U",'Urban Adjusted Rates'!I4,'Rural Adjusted Rates'!I4)</f>
        <v>3.07</v>
      </c>
      <c r="J4" s="21">
        <f>IF('Rate Calculation'!$L$11="U",'Urban Adjusted Rates'!J4,'Rural Adjusted Rates'!J4)</f>
        <v>336.19569999999999</v>
      </c>
      <c r="K4" s="20">
        <f>IF('Rate Calculation'!$L$11="U",'Urban Adjusted Rates'!K4,'Rural Adjusted Rates'!K4)</f>
        <v>2.5299999999999998</v>
      </c>
      <c r="L4" s="21">
        <f>IF('Rate Calculation'!$L$11="U",'Urban Adjusted Rates'!L4,'Rural Adjusted Rates'!L4)</f>
        <v>209.02859999999998</v>
      </c>
      <c r="N4" t="s">
        <v>143</v>
      </c>
      <c r="P4" s="5"/>
    </row>
    <row r="5" spans="1:16" x14ac:dyDescent="0.3">
      <c r="A5" t="s">
        <v>35</v>
      </c>
      <c r="B5" s="18">
        <f>IF('Rate Calculation'!$L$11="U",'Urban Adjusted Rates'!B5,'Rural Adjusted Rates'!B5)</f>
        <v>1.88</v>
      </c>
      <c r="C5" s="19">
        <f>IF('Rate Calculation'!$L$11="U",'Urban Adjusted Rates'!C5,'Rural Adjusted Rates'!C5)</f>
        <v>118.10159999999999</v>
      </c>
      <c r="D5" s="18">
        <f>IF('Rate Calculation'!$L$11="U",'Urban Adjusted Rates'!D5,'Rural Adjusted Rates'!D5)</f>
        <v>1.69</v>
      </c>
      <c r="E5" s="19">
        <f>IF('Rate Calculation'!$L$11="U",'Urban Adjusted Rates'!E5,'Rural Adjusted Rates'!E5)</f>
        <v>98.831199999999995</v>
      </c>
      <c r="F5" s="18">
        <f>IF('Rate Calculation'!$L$11="U",'Urban Adjusted Rates'!F5,'Rural Adjusted Rates'!F5)</f>
        <v>2.67</v>
      </c>
      <c r="G5" s="19">
        <f>IF('Rate Calculation'!$L$11="U",'Urban Adjusted Rates'!G5,'Rural Adjusted Rates'!G5)</f>
        <v>62.611499999999999</v>
      </c>
      <c r="H5" s="16" t="str">
        <f>IF('Rate Calculation'!$L$11="U",'Urban Adjusted Rates'!H5,'Rural Adjusted Rates'!H5)</f>
        <v>ES1</v>
      </c>
      <c r="I5" s="26">
        <f>IF('Rate Calculation'!$L$11="U",'Urban Adjusted Rates'!I5,'Rural Adjusted Rates'!I5)</f>
        <v>2.93</v>
      </c>
      <c r="J5" s="19">
        <f>IF('Rate Calculation'!$L$11="U",'Urban Adjusted Rates'!J5,'Rural Adjusted Rates'!J5)</f>
        <v>320.86430000000001</v>
      </c>
      <c r="K5" s="18">
        <f>IF('Rate Calculation'!$L$11="U",'Urban Adjusted Rates'!K5,'Rural Adjusted Rates'!K5)</f>
        <v>1.84</v>
      </c>
      <c r="L5" s="19">
        <f>IF('Rate Calculation'!$L$11="U",'Urban Adjusted Rates'!L5,'Rural Adjusted Rates'!L5)</f>
        <v>152.02080000000001</v>
      </c>
      <c r="N5" t="s">
        <v>144</v>
      </c>
      <c r="P5" s="5"/>
    </row>
    <row r="6" spans="1:16" x14ac:dyDescent="0.3">
      <c r="A6" s="9" t="s">
        <v>36</v>
      </c>
      <c r="B6" s="20">
        <f>IF('Rate Calculation'!$L$11="U",'Urban Adjusted Rates'!B6,'Rural Adjusted Rates'!B6)</f>
        <v>1.92</v>
      </c>
      <c r="C6" s="21">
        <f>IF('Rate Calculation'!$L$11="U",'Urban Adjusted Rates'!C6,'Rural Adjusted Rates'!C6)</f>
        <v>120.61439999999999</v>
      </c>
      <c r="D6" s="20">
        <f>IF('Rate Calculation'!$L$11="U",'Urban Adjusted Rates'!D6,'Rural Adjusted Rates'!D6)</f>
        <v>1.53</v>
      </c>
      <c r="E6" s="21">
        <f>IF('Rate Calculation'!$L$11="U",'Urban Adjusted Rates'!E6,'Rural Adjusted Rates'!E6)</f>
        <v>89.474400000000003</v>
      </c>
      <c r="F6" s="20">
        <f>IF('Rate Calculation'!$L$11="U",'Urban Adjusted Rates'!F6,'Rural Adjusted Rates'!F6)</f>
        <v>1.46</v>
      </c>
      <c r="G6" s="21">
        <f>IF('Rate Calculation'!$L$11="U",'Urban Adjusted Rates'!G6,'Rural Adjusted Rates'!G6)</f>
        <v>34.236999999999995</v>
      </c>
      <c r="H6" s="27" t="str">
        <f>IF('Rate Calculation'!$L$11="U",'Urban Adjusted Rates'!H6,'Rural Adjusted Rates'!H6)</f>
        <v>HDE2</v>
      </c>
      <c r="I6" s="28">
        <f>IF('Rate Calculation'!$L$11="U",'Urban Adjusted Rates'!I6,'Rural Adjusted Rates'!I6)</f>
        <v>2.4</v>
      </c>
      <c r="J6" s="21">
        <f>IF('Rate Calculation'!$L$11="U",'Urban Adjusted Rates'!J6,'Rural Adjusted Rates'!J6)</f>
        <v>262.82400000000001</v>
      </c>
      <c r="K6" s="20">
        <f>IF('Rate Calculation'!$L$11="U",'Urban Adjusted Rates'!K6,'Rural Adjusted Rates'!K6)</f>
        <v>1.33</v>
      </c>
      <c r="L6" s="21">
        <f>IF('Rate Calculation'!$L$11="U",'Urban Adjusted Rates'!L6,'Rural Adjusted Rates'!L6)</f>
        <v>109.88460000000001</v>
      </c>
      <c r="N6" t="s">
        <v>145</v>
      </c>
      <c r="P6" s="5"/>
    </row>
    <row r="7" spans="1:16" x14ac:dyDescent="0.3">
      <c r="A7" t="s">
        <v>38</v>
      </c>
      <c r="B7" s="18">
        <f>IF('Rate Calculation'!$L$11="U",'Urban Adjusted Rates'!B7,'Rural Adjusted Rates'!B7)</f>
        <v>1.42</v>
      </c>
      <c r="C7" s="19">
        <f>IF('Rate Calculation'!$L$11="U",'Urban Adjusted Rates'!C7,'Rural Adjusted Rates'!C7)</f>
        <v>89.204399999999993</v>
      </c>
      <c r="D7" s="18">
        <f>IF('Rate Calculation'!$L$11="U",'Urban Adjusted Rates'!D7,'Rural Adjusted Rates'!D7)</f>
        <v>1.41</v>
      </c>
      <c r="E7" s="19">
        <f>IF('Rate Calculation'!$L$11="U",'Urban Adjusted Rates'!E7,'Rural Adjusted Rates'!E7)</f>
        <v>82.456799999999987</v>
      </c>
      <c r="F7" s="18">
        <f>IF('Rate Calculation'!$L$11="U",'Urban Adjusted Rates'!F7,'Rural Adjusted Rates'!F7)</f>
        <v>2.34</v>
      </c>
      <c r="G7" s="19">
        <f>IF('Rate Calculation'!$L$11="U",'Urban Adjusted Rates'!G7,'Rural Adjusted Rates'!G7)</f>
        <v>54.872999999999998</v>
      </c>
      <c r="H7" s="16" t="str">
        <f>IF('Rate Calculation'!$L$11="U",'Urban Adjusted Rates'!H7,'Rural Adjusted Rates'!H7)</f>
        <v>HDE1</v>
      </c>
      <c r="I7" s="26">
        <f>IF('Rate Calculation'!$L$11="U",'Urban Adjusted Rates'!I7,'Rural Adjusted Rates'!I7)</f>
        <v>1.99</v>
      </c>
      <c r="J7" s="19">
        <f>IF('Rate Calculation'!$L$11="U",'Urban Adjusted Rates'!J7,'Rural Adjusted Rates'!J7)</f>
        <v>217.92490000000001</v>
      </c>
      <c r="K7" s="18">
        <f>IF('Rate Calculation'!$L$11="U",'Urban Adjusted Rates'!K7,'Rural Adjusted Rates'!K7)</f>
        <v>0.96</v>
      </c>
      <c r="L7" s="19">
        <f>IF('Rate Calculation'!$L$11="U",'Urban Adjusted Rates'!L7,'Rural Adjusted Rates'!L7)</f>
        <v>79.315200000000004</v>
      </c>
      <c r="N7" t="s">
        <v>146</v>
      </c>
      <c r="P7" s="5"/>
    </row>
    <row r="8" spans="1:16" x14ac:dyDescent="0.3">
      <c r="A8" s="9" t="s">
        <v>39</v>
      </c>
      <c r="B8" s="20">
        <f>IF('Rate Calculation'!$L$11="U",'Urban Adjusted Rates'!B8,'Rural Adjusted Rates'!B8)</f>
        <v>1.61</v>
      </c>
      <c r="C8" s="21">
        <f>IF('Rate Calculation'!$L$11="U",'Urban Adjusted Rates'!C8,'Rural Adjusted Rates'!C8)</f>
        <v>101.14020000000001</v>
      </c>
      <c r="D8" s="20">
        <f>IF('Rate Calculation'!$L$11="U",'Urban Adjusted Rates'!D8,'Rural Adjusted Rates'!D8)</f>
        <v>1.6</v>
      </c>
      <c r="E8" s="21">
        <f>IF('Rate Calculation'!$L$11="U",'Urban Adjusted Rates'!E8,'Rural Adjusted Rates'!E8)</f>
        <v>93.567999999999998</v>
      </c>
      <c r="F8" s="20">
        <f>IF('Rate Calculation'!$L$11="U",'Urban Adjusted Rates'!F8,'Rural Adjusted Rates'!F8)</f>
        <v>2.98</v>
      </c>
      <c r="G8" s="21">
        <f>IF('Rate Calculation'!$L$11="U",'Urban Adjusted Rates'!G8,'Rural Adjusted Rates'!G8)</f>
        <v>69.881</v>
      </c>
      <c r="H8" s="27" t="str">
        <f>IF('Rate Calculation'!$L$11="U",'Urban Adjusted Rates'!H8,'Rural Adjusted Rates'!H8)</f>
        <v>HBC2</v>
      </c>
      <c r="I8" s="28">
        <f>IF('Rate Calculation'!$L$11="U",'Urban Adjusted Rates'!I8,'Rural Adjusted Rates'!I8)</f>
        <v>2.2400000000000002</v>
      </c>
      <c r="J8" s="21">
        <f>IF('Rate Calculation'!$L$11="U",'Urban Adjusted Rates'!J8,'Rural Adjusted Rates'!J8)</f>
        <v>245.30240000000003</v>
      </c>
      <c r="K8" s="20">
        <f>IF('Rate Calculation'!$L$11="U",'Urban Adjusted Rates'!K8,'Rural Adjusted Rates'!K8)</f>
        <v>0.72</v>
      </c>
      <c r="L8" s="21">
        <f>IF('Rate Calculation'!$L$11="U",'Urban Adjusted Rates'!L8,'Rural Adjusted Rates'!L8)</f>
        <v>59.486400000000003</v>
      </c>
      <c r="N8" t="s">
        <v>147</v>
      </c>
      <c r="P8" s="5"/>
    </row>
    <row r="9" spans="1:16" x14ac:dyDescent="0.3">
      <c r="A9" t="s">
        <v>41</v>
      </c>
      <c r="B9" s="18">
        <f>IF('Rate Calculation'!$L$11="U",'Urban Adjusted Rates'!B9,'Rural Adjusted Rates'!B9)</f>
        <v>1.67</v>
      </c>
      <c r="C9" s="19">
        <f>IF('Rate Calculation'!$L$11="U",'Urban Adjusted Rates'!C9,'Rural Adjusted Rates'!C9)</f>
        <v>104.90939999999999</v>
      </c>
      <c r="D9" s="18">
        <f>IF('Rate Calculation'!$L$11="U",'Urban Adjusted Rates'!D9,'Rural Adjusted Rates'!D9)</f>
        <v>1.64</v>
      </c>
      <c r="E9" s="19">
        <f>IF('Rate Calculation'!$L$11="U",'Urban Adjusted Rates'!E9,'Rural Adjusted Rates'!E9)</f>
        <v>95.907199999999989</v>
      </c>
      <c r="F9" s="18">
        <f>IF('Rate Calculation'!$L$11="U",'Urban Adjusted Rates'!F9,'Rural Adjusted Rates'!F9)</f>
        <v>2.04</v>
      </c>
      <c r="G9" s="19">
        <f>IF('Rate Calculation'!$L$11="U",'Urban Adjusted Rates'!G9,'Rural Adjusted Rates'!G9)</f>
        <v>47.838000000000001</v>
      </c>
      <c r="H9" s="16" t="str">
        <f>IF('Rate Calculation'!$L$11="U",'Urban Adjusted Rates'!H9,'Rural Adjusted Rates'!H9)</f>
        <v>HBC1</v>
      </c>
      <c r="I9" s="26">
        <f>IF('Rate Calculation'!$L$11="U",'Urban Adjusted Rates'!I9,'Rural Adjusted Rates'!I9)</f>
        <v>1.86</v>
      </c>
      <c r="J9" s="19">
        <f>IF('Rate Calculation'!$L$11="U",'Urban Adjusted Rates'!J9,'Rural Adjusted Rates'!J9)</f>
        <v>203.68860000000001</v>
      </c>
      <c r="K9" s="18"/>
      <c r="L9" s="19"/>
      <c r="N9" t="s">
        <v>148</v>
      </c>
      <c r="P9" s="5"/>
    </row>
    <row r="10" spans="1:16" x14ac:dyDescent="0.3">
      <c r="A10" s="9" t="s">
        <v>42</v>
      </c>
      <c r="B10" s="20">
        <f>IF('Rate Calculation'!$L$11="U",'Urban Adjusted Rates'!B10,'Rural Adjusted Rates'!B10)</f>
        <v>1.1599999999999999</v>
      </c>
      <c r="C10" s="21">
        <f>IF('Rate Calculation'!$L$11="U",'Urban Adjusted Rates'!C10,'Rural Adjusted Rates'!C10)</f>
        <v>72.871200000000002</v>
      </c>
      <c r="D10" s="20">
        <f>IF('Rate Calculation'!$L$11="U",'Urban Adjusted Rates'!D10,'Rural Adjusted Rates'!D10)</f>
        <v>1.1499999999999999</v>
      </c>
      <c r="E10" s="21">
        <f>IF('Rate Calculation'!$L$11="U",'Urban Adjusted Rates'!E10,'Rural Adjusted Rates'!E10)</f>
        <v>67.251999999999995</v>
      </c>
      <c r="F10" s="20">
        <f>IF('Rate Calculation'!$L$11="U",'Urban Adjusted Rates'!F10,'Rural Adjusted Rates'!F10)</f>
        <v>2.86</v>
      </c>
      <c r="G10" s="21">
        <f>IF('Rate Calculation'!$L$11="U",'Urban Adjusted Rates'!G10,'Rural Adjusted Rates'!G10)</f>
        <v>67.066999999999993</v>
      </c>
      <c r="H10" s="27" t="str">
        <f>IF('Rate Calculation'!$L$11="U",'Urban Adjusted Rates'!H10,'Rural Adjusted Rates'!H10)</f>
        <v>LDE2</v>
      </c>
      <c r="I10" s="28">
        <f>IF('Rate Calculation'!$L$11="U",'Urban Adjusted Rates'!I10,'Rural Adjusted Rates'!I10)</f>
        <v>2.08</v>
      </c>
      <c r="J10" s="21">
        <f>IF('Rate Calculation'!$L$11="U",'Urban Adjusted Rates'!J10,'Rural Adjusted Rates'!J10)</f>
        <v>227.78080000000003</v>
      </c>
      <c r="K10" s="20"/>
      <c r="L10" s="21"/>
      <c r="N10" t="s">
        <v>149</v>
      </c>
      <c r="P10" s="5"/>
    </row>
    <row r="11" spans="1:16" x14ac:dyDescent="0.3">
      <c r="A11" t="s">
        <v>44</v>
      </c>
      <c r="B11" s="18">
        <f>IF('Rate Calculation'!$L$11="U",'Urban Adjusted Rates'!B11,'Rural Adjusted Rates'!B11)</f>
        <v>1.1299999999999999</v>
      </c>
      <c r="C11" s="19">
        <f>IF('Rate Calculation'!$L$11="U",'Urban Adjusted Rates'!C11,'Rural Adjusted Rates'!C11)</f>
        <v>70.986599999999996</v>
      </c>
      <c r="D11" s="18">
        <f>IF('Rate Calculation'!$L$11="U",'Urban Adjusted Rates'!D11,'Rural Adjusted Rates'!D11)</f>
        <v>1.18</v>
      </c>
      <c r="E11" s="19">
        <f>IF('Rate Calculation'!$L$11="U",'Urban Adjusted Rates'!E11,'Rural Adjusted Rates'!E11)</f>
        <v>69.006399999999999</v>
      </c>
      <c r="F11" s="18">
        <f>IF('Rate Calculation'!$L$11="U",'Urban Adjusted Rates'!F11,'Rural Adjusted Rates'!F11)</f>
        <v>3.53</v>
      </c>
      <c r="G11" s="19">
        <f>IF('Rate Calculation'!$L$11="U",'Urban Adjusted Rates'!G11,'Rural Adjusted Rates'!G11)</f>
        <v>82.778499999999994</v>
      </c>
      <c r="H11" s="16" t="str">
        <f>IF('Rate Calculation'!$L$11="U",'Urban Adjusted Rates'!H11,'Rural Adjusted Rates'!H11)</f>
        <v>LDE1</v>
      </c>
      <c r="I11" s="26">
        <f>IF('Rate Calculation'!$L$11="U",'Urban Adjusted Rates'!I11,'Rural Adjusted Rates'!I11)</f>
        <v>1.73</v>
      </c>
      <c r="J11" s="19">
        <f>IF('Rate Calculation'!$L$11="U",'Urban Adjusted Rates'!J11,'Rural Adjusted Rates'!J11)</f>
        <v>189.45230000000001</v>
      </c>
      <c r="K11" s="18"/>
      <c r="L11" s="19"/>
      <c r="N11" t="s">
        <v>150</v>
      </c>
      <c r="P11" s="5"/>
    </row>
    <row r="12" spans="1:16" x14ac:dyDescent="0.3">
      <c r="A12" s="9" t="s">
        <v>45</v>
      </c>
      <c r="B12" s="20">
        <f>IF('Rate Calculation'!$L$11="U",'Urban Adjusted Rates'!B12,'Rural Adjusted Rates'!B12)</f>
        <v>1.42</v>
      </c>
      <c r="C12" s="21">
        <f>IF('Rate Calculation'!$L$11="U",'Urban Adjusted Rates'!C12,'Rural Adjusted Rates'!C12)</f>
        <v>89.204399999999993</v>
      </c>
      <c r="D12" s="20">
        <f>IF('Rate Calculation'!$L$11="U",'Urban Adjusted Rates'!D12,'Rural Adjusted Rates'!D12)</f>
        <v>1.45</v>
      </c>
      <c r="E12" s="21">
        <f>IF('Rate Calculation'!$L$11="U",'Urban Adjusted Rates'!E12,'Rural Adjusted Rates'!E12)</f>
        <v>84.795999999999992</v>
      </c>
      <c r="F12" s="20">
        <f>IF('Rate Calculation'!$L$11="U",'Urban Adjusted Rates'!F12,'Rural Adjusted Rates'!F12)</f>
        <v>2.99</v>
      </c>
      <c r="G12" s="21">
        <f>IF('Rate Calculation'!$L$11="U",'Urban Adjusted Rates'!G12,'Rural Adjusted Rates'!G12)</f>
        <v>70.115499999999997</v>
      </c>
      <c r="H12" s="27" t="str">
        <f>IF('Rate Calculation'!$L$11="U",'Urban Adjusted Rates'!H12,'Rural Adjusted Rates'!H12)</f>
        <v>LBC2</v>
      </c>
      <c r="I12" s="28">
        <f>IF('Rate Calculation'!$L$11="U",'Urban Adjusted Rates'!I12,'Rural Adjusted Rates'!I12)</f>
        <v>1.72</v>
      </c>
      <c r="J12" s="21">
        <f>IF('Rate Calculation'!$L$11="U",'Urban Adjusted Rates'!J12,'Rural Adjusted Rates'!J12)</f>
        <v>188.35720000000001</v>
      </c>
      <c r="K12" s="20"/>
      <c r="L12" s="21"/>
      <c r="N12" t="s">
        <v>151</v>
      </c>
      <c r="P12" s="5"/>
    </row>
    <row r="13" spans="1:16" x14ac:dyDescent="0.3">
      <c r="A13" t="s">
        <v>47</v>
      </c>
      <c r="B13" s="18">
        <f>IF('Rate Calculation'!$L$11="U",'Urban Adjusted Rates'!B13,'Rural Adjusted Rates'!B13)</f>
        <v>1.52</v>
      </c>
      <c r="C13" s="19">
        <f>IF('Rate Calculation'!$L$11="U",'Urban Adjusted Rates'!C13,'Rural Adjusted Rates'!C13)</f>
        <v>95.486400000000003</v>
      </c>
      <c r="D13" s="18">
        <f>IF('Rate Calculation'!$L$11="U",'Urban Adjusted Rates'!D13,'Rural Adjusted Rates'!D13)</f>
        <v>1.54</v>
      </c>
      <c r="E13" s="19">
        <f>IF('Rate Calculation'!$L$11="U",'Urban Adjusted Rates'!E13,'Rural Adjusted Rates'!E13)</f>
        <v>90.059200000000004</v>
      </c>
      <c r="F13" s="18">
        <f>IF('Rate Calculation'!$L$11="U",'Urban Adjusted Rates'!F13,'Rural Adjusted Rates'!F13)</f>
        <v>3.7</v>
      </c>
      <c r="G13" s="19">
        <f>IF('Rate Calculation'!$L$11="U",'Urban Adjusted Rates'!G13,'Rural Adjusted Rates'!G13)</f>
        <v>86.765000000000001</v>
      </c>
      <c r="H13" s="16" t="str">
        <f>IF('Rate Calculation'!$L$11="U",'Urban Adjusted Rates'!H13,'Rural Adjusted Rates'!H13)</f>
        <v>LBC1</v>
      </c>
      <c r="I13" s="26">
        <f>IF('Rate Calculation'!$L$11="U",'Urban Adjusted Rates'!I13,'Rural Adjusted Rates'!I13)</f>
        <v>1.43</v>
      </c>
      <c r="J13" s="19">
        <f>IF('Rate Calculation'!$L$11="U",'Urban Adjusted Rates'!J13,'Rural Adjusted Rates'!J13)</f>
        <v>156.5993</v>
      </c>
      <c r="K13" s="18"/>
      <c r="L13" s="19"/>
      <c r="N13" t="s">
        <v>152</v>
      </c>
      <c r="P13" s="5"/>
    </row>
    <row r="14" spans="1:16" x14ac:dyDescent="0.3">
      <c r="A14" s="9" t="s">
        <v>48</v>
      </c>
      <c r="B14" s="20">
        <f>IF('Rate Calculation'!$L$11="U",'Urban Adjusted Rates'!B14,'Rural Adjusted Rates'!B14)</f>
        <v>1.0900000000000001</v>
      </c>
      <c r="C14" s="21">
        <f>IF('Rate Calculation'!$L$11="U",'Urban Adjusted Rates'!C14,'Rural Adjusted Rates'!C14)</f>
        <v>68.473800000000011</v>
      </c>
      <c r="D14" s="20">
        <f>IF('Rate Calculation'!$L$11="U",'Urban Adjusted Rates'!D14,'Rural Adjusted Rates'!D14)</f>
        <v>1.1100000000000001</v>
      </c>
      <c r="E14" s="21">
        <f>IF('Rate Calculation'!$L$11="U",'Urban Adjusted Rates'!E14,'Rural Adjusted Rates'!E14)</f>
        <v>64.912800000000004</v>
      </c>
      <c r="F14" s="20">
        <f>IF('Rate Calculation'!$L$11="U",'Urban Adjusted Rates'!F14,'Rural Adjusted Rates'!F14)</f>
        <v>4.21</v>
      </c>
      <c r="G14" s="21">
        <f>IF('Rate Calculation'!$L$11="U",'Urban Adjusted Rates'!G14,'Rural Adjusted Rates'!G14)</f>
        <v>98.724499999999992</v>
      </c>
      <c r="H14" s="27" t="str">
        <f>IF('Rate Calculation'!$L$11="U",'Urban Adjusted Rates'!H14,'Rural Adjusted Rates'!H14)</f>
        <v>CDE2</v>
      </c>
      <c r="I14" s="28">
        <f>IF('Rate Calculation'!$L$11="U",'Urban Adjusted Rates'!I14,'Rural Adjusted Rates'!I14)</f>
        <v>1.87</v>
      </c>
      <c r="J14" s="21">
        <f>IF('Rate Calculation'!$L$11="U",'Urban Adjusted Rates'!J14,'Rural Adjusted Rates'!J14)</f>
        <v>204.78370000000001</v>
      </c>
      <c r="K14" s="20"/>
      <c r="L14" s="21"/>
      <c r="N14" t="s">
        <v>153</v>
      </c>
      <c r="P14" s="5"/>
    </row>
    <row r="15" spans="1:16" x14ac:dyDescent="0.3">
      <c r="A15" t="s">
        <v>50</v>
      </c>
      <c r="B15" s="18">
        <f>IF('Rate Calculation'!$L$11="U",'Urban Adjusted Rates'!B15,'Rural Adjusted Rates'!B15)</f>
        <v>1.27</v>
      </c>
      <c r="C15" s="19">
        <f>IF('Rate Calculation'!$L$11="U",'Urban Adjusted Rates'!C15,'Rural Adjusted Rates'!C15)</f>
        <v>79.781400000000005</v>
      </c>
      <c r="D15" s="18">
        <f>IF('Rate Calculation'!$L$11="U",'Urban Adjusted Rates'!D15,'Rural Adjusted Rates'!D15)</f>
        <v>1.3</v>
      </c>
      <c r="E15" s="19">
        <f>IF('Rate Calculation'!$L$11="U",'Urban Adjusted Rates'!E15,'Rural Adjusted Rates'!E15)</f>
        <v>76.024000000000001</v>
      </c>
      <c r="F15" s="18"/>
      <c r="G15" s="19"/>
      <c r="H15" s="16" t="str">
        <f>IF('Rate Calculation'!$L$11="U",'Urban Adjusted Rates'!H15,'Rural Adjusted Rates'!H15)</f>
        <v>CDE1</v>
      </c>
      <c r="I15" s="26">
        <f>IF('Rate Calculation'!$L$11="U",'Urban Adjusted Rates'!I15,'Rural Adjusted Rates'!I15)</f>
        <v>1.62</v>
      </c>
      <c r="J15" s="19">
        <f>IF('Rate Calculation'!$L$11="U",'Urban Adjusted Rates'!J15,'Rural Adjusted Rates'!J15)</f>
        <v>177.40620000000001</v>
      </c>
      <c r="K15" s="18"/>
      <c r="L15" s="19"/>
      <c r="N15" t="s">
        <v>154</v>
      </c>
      <c r="P15" s="5"/>
    </row>
    <row r="16" spans="1:16" x14ac:dyDescent="0.3">
      <c r="A16" s="9" t="s">
        <v>21</v>
      </c>
      <c r="B16" s="20">
        <f>IF('Rate Calculation'!$L$11="U",'Urban Adjusted Rates'!B16,'Rural Adjusted Rates'!B16)</f>
        <v>1.48</v>
      </c>
      <c r="C16" s="21">
        <f>IF('Rate Calculation'!$L$11="U",'Urban Adjusted Rates'!C16,'Rural Adjusted Rates'!C16)</f>
        <v>92.973600000000005</v>
      </c>
      <c r="D16" s="20">
        <f>IF('Rate Calculation'!$L$11="U",'Urban Adjusted Rates'!D16,'Rural Adjusted Rates'!D16)</f>
        <v>1.5</v>
      </c>
      <c r="E16" s="21">
        <f>IF('Rate Calculation'!$L$11="U",'Urban Adjusted Rates'!E16,'Rural Adjusted Rates'!E16)</f>
        <v>87.72</v>
      </c>
      <c r="F16" s="20"/>
      <c r="G16" s="21"/>
      <c r="H16" s="27" t="str">
        <f>IF('Rate Calculation'!$L$11="U",'Urban Adjusted Rates'!H16,'Rural Adjusted Rates'!H16)</f>
        <v>CBC2</v>
      </c>
      <c r="I16" s="28">
        <f>IF('Rate Calculation'!$L$11="U",'Urban Adjusted Rates'!I16,'Rural Adjusted Rates'!I16)</f>
        <v>1.55</v>
      </c>
      <c r="J16" s="21">
        <f>IF('Rate Calculation'!$L$11="U",'Urban Adjusted Rates'!J16,'Rural Adjusted Rates'!J16)</f>
        <v>169.74050000000003</v>
      </c>
      <c r="K16" s="20"/>
      <c r="L16" s="21"/>
      <c r="N16" t="s">
        <v>140</v>
      </c>
      <c r="P16" s="5"/>
    </row>
    <row r="17" spans="1:16" x14ac:dyDescent="0.3">
      <c r="A17" t="s">
        <v>64</v>
      </c>
      <c r="B17" s="18">
        <f>IF('Rate Calculation'!$L$11="U",'Urban Adjusted Rates'!B17,'Rural Adjusted Rates'!B17)</f>
        <v>1.55</v>
      </c>
      <c r="C17" s="19">
        <f>IF('Rate Calculation'!$L$11="U",'Urban Adjusted Rates'!C17,'Rural Adjusted Rates'!C17)</f>
        <v>97.371000000000009</v>
      </c>
      <c r="D17" s="18">
        <f>IF('Rate Calculation'!$L$11="U",'Urban Adjusted Rates'!D17,'Rural Adjusted Rates'!D17)</f>
        <v>1.55</v>
      </c>
      <c r="E17" s="19">
        <f>IF('Rate Calculation'!$L$11="U",'Urban Adjusted Rates'!E17,'Rural Adjusted Rates'!E17)</f>
        <v>90.643999999999991</v>
      </c>
      <c r="F17" s="18"/>
      <c r="G17" s="19"/>
      <c r="H17" s="16" t="str">
        <f>IF('Rate Calculation'!$L$11="U",'Urban Adjusted Rates'!H17,'Rural Adjusted Rates'!H17)</f>
        <v>CA2</v>
      </c>
      <c r="I17" s="26">
        <f>IF('Rate Calculation'!$L$11="U",'Urban Adjusted Rates'!I17,'Rural Adjusted Rates'!I17)</f>
        <v>1.0900000000000001</v>
      </c>
      <c r="J17" s="19">
        <f>IF('Rate Calculation'!$L$11="U",'Urban Adjusted Rates'!J17,'Rural Adjusted Rates'!J17)</f>
        <v>119.36590000000001</v>
      </c>
      <c r="K17" s="18"/>
      <c r="L17" s="19"/>
      <c r="N17" t="s">
        <v>155</v>
      </c>
      <c r="P17" s="5"/>
    </row>
    <row r="18" spans="1:16" x14ac:dyDescent="0.3">
      <c r="A18" s="9" t="s">
        <v>52</v>
      </c>
      <c r="B18" s="20">
        <f>IF('Rate Calculation'!$L$11="U",'Urban Adjusted Rates'!B18,'Rural Adjusted Rates'!B18)</f>
        <v>1.08</v>
      </c>
      <c r="C18" s="21">
        <f>IF('Rate Calculation'!$L$11="U",'Urban Adjusted Rates'!C18,'Rural Adjusted Rates'!C18)</f>
        <v>67.845600000000005</v>
      </c>
      <c r="D18" s="20">
        <f>IF('Rate Calculation'!$L$11="U",'Urban Adjusted Rates'!D18,'Rural Adjusted Rates'!D18)</f>
        <v>1.0900000000000001</v>
      </c>
      <c r="E18" s="21">
        <f>IF('Rate Calculation'!$L$11="U",'Urban Adjusted Rates'!E18,'Rural Adjusted Rates'!E18)</f>
        <v>63.743200000000002</v>
      </c>
      <c r="F18" s="20"/>
      <c r="G18" s="21"/>
      <c r="H18" s="27" t="str">
        <f>IF('Rate Calculation'!$L$11="U",'Urban Adjusted Rates'!H18,'Rural Adjusted Rates'!H18)</f>
        <v>CBC1</v>
      </c>
      <c r="I18" s="28">
        <f>IF('Rate Calculation'!$L$11="U",'Urban Adjusted Rates'!I18,'Rural Adjusted Rates'!I18)</f>
        <v>1.34</v>
      </c>
      <c r="J18" s="21">
        <f>IF('Rate Calculation'!$L$11="U",'Urban Adjusted Rates'!J18,'Rural Adjusted Rates'!J18)</f>
        <v>146.74340000000001</v>
      </c>
      <c r="K18" s="20"/>
      <c r="L18" s="21"/>
      <c r="N18" t="s">
        <v>156</v>
      </c>
      <c r="P18" s="5"/>
    </row>
    <row r="19" spans="1:16" x14ac:dyDescent="0.3">
      <c r="A19" t="s">
        <v>53</v>
      </c>
      <c r="B19" s="18"/>
      <c r="C19" s="19"/>
      <c r="D19" s="18"/>
      <c r="E19" s="19"/>
      <c r="F19" s="18"/>
      <c r="G19" s="19"/>
      <c r="H19" s="16" t="str">
        <f>IF('Rate Calculation'!$L$11="U",'Urban Adjusted Rates'!H19,'Rural Adjusted Rates'!H19)</f>
        <v>CA1</v>
      </c>
      <c r="I19" s="26">
        <f>IF('Rate Calculation'!$L$11="U",'Urban Adjusted Rates'!I19,'Rural Adjusted Rates'!I19)</f>
        <v>0.94</v>
      </c>
      <c r="J19" s="19">
        <f>IF('Rate Calculation'!$L$11="U",'Urban Adjusted Rates'!J19,'Rural Adjusted Rates'!J19)</f>
        <v>102.93939999999999</v>
      </c>
      <c r="K19" s="18"/>
      <c r="L19" s="19"/>
      <c r="N19" t="s">
        <v>157</v>
      </c>
    </row>
    <row r="20" spans="1:16" x14ac:dyDescent="0.3">
      <c r="A20" s="9" t="s">
        <v>54</v>
      </c>
      <c r="B20" s="20"/>
      <c r="C20" s="21"/>
      <c r="D20" s="20"/>
      <c r="E20" s="21"/>
      <c r="F20" s="20"/>
      <c r="G20" s="21"/>
      <c r="H20" s="27" t="str">
        <f>IF('Rate Calculation'!$L$11="U",'Urban Adjusted Rates'!H20,'Rural Adjusted Rates'!H20)</f>
        <v>BAB2</v>
      </c>
      <c r="I20" s="28">
        <f>IF('Rate Calculation'!$L$11="U",'Urban Adjusted Rates'!I20,'Rural Adjusted Rates'!I20)</f>
        <v>1.04</v>
      </c>
      <c r="J20" s="21">
        <f>IF('Rate Calculation'!$L$11="U",'Urban Adjusted Rates'!J20,'Rural Adjusted Rates'!J20)</f>
        <v>113.89040000000001</v>
      </c>
      <c r="K20" s="20"/>
      <c r="L20" s="21"/>
      <c r="N20" t="s">
        <v>158</v>
      </c>
    </row>
    <row r="21" spans="1:16" x14ac:dyDescent="0.3">
      <c r="A21" t="s">
        <v>141</v>
      </c>
      <c r="B21" s="18"/>
      <c r="C21" s="19"/>
      <c r="D21" s="18"/>
      <c r="E21" s="19"/>
      <c r="F21" s="18"/>
      <c r="G21" s="19"/>
      <c r="H21" s="16" t="str">
        <f>IF('Rate Calculation'!$L$11="U",'Urban Adjusted Rates'!H21,'Rural Adjusted Rates'!H21)</f>
        <v>BAB1</v>
      </c>
      <c r="I21" s="26">
        <f>IF('Rate Calculation'!$L$11="U",'Urban Adjusted Rates'!I21,'Rural Adjusted Rates'!I21)</f>
        <v>0.99</v>
      </c>
      <c r="J21" s="19">
        <f>IF('Rate Calculation'!$L$11="U",'Urban Adjusted Rates'!J21,'Rural Adjusted Rates'!J21)</f>
        <v>108.4149</v>
      </c>
      <c r="K21" s="18"/>
      <c r="L21" s="19"/>
      <c r="N21" t="s">
        <v>159</v>
      </c>
    </row>
    <row r="22" spans="1:16" x14ac:dyDescent="0.3">
      <c r="A22" s="9" t="s">
        <v>57</v>
      </c>
      <c r="B22" s="20"/>
      <c r="C22" s="21"/>
      <c r="D22" s="20"/>
      <c r="E22" s="21"/>
      <c r="F22" s="20"/>
      <c r="G22" s="21"/>
      <c r="H22" s="27" t="str">
        <f>IF('Rate Calculation'!$L$11="U",'Urban Adjusted Rates'!H22,'Rural Adjusted Rates'!H22)</f>
        <v>PDE2</v>
      </c>
      <c r="I22" s="28">
        <f>IF('Rate Calculation'!$L$11="U",'Urban Adjusted Rates'!I22,'Rural Adjusted Rates'!I22)</f>
        <v>1.57</v>
      </c>
      <c r="J22" s="21">
        <f>IF('Rate Calculation'!$L$11="U",'Urban Adjusted Rates'!J22,'Rural Adjusted Rates'!J22)</f>
        <v>171.9307</v>
      </c>
      <c r="K22" s="20"/>
      <c r="L22" s="21"/>
      <c r="N22" t="s">
        <v>160</v>
      </c>
    </row>
    <row r="23" spans="1:16" x14ac:dyDescent="0.3">
      <c r="A23" t="s">
        <v>25</v>
      </c>
      <c r="B23" s="18"/>
      <c r="C23" s="19"/>
      <c r="D23" s="18"/>
      <c r="E23" s="19"/>
      <c r="F23" s="18"/>
      <c r="G23" s="19"/>
      <c r="H23" s="16" t="str">
        <f>IF('Rate Calculation'!$L$11="U",'Urban Adjusted Rates'!H23,'Rural Adjusted Rates'!H23)</f>
        <v>PDE1</v>
      </c>
      <c r="I23" s="26">
        <f>IF('Rate Calculation'!$L$11="U",'Urban Adjusted Rates'!I23,'Rural Adjusted Rates'!I23)</f>
        <v>1.47</v>
      </c>
      <c r="J23" s="19">
        <f>IF('Rate Calculation'!$L$11="U",'Urban Adjusted Rates'!J23,'Rural Adjusted Rates'!J23)</f>
        <v>160.97970000000001</v>
      </c>
      <c r="K23" s="18"/>
      <c r="L23" s="19"/>
      <c r="N23" t="s">
        <v>161</v>
      </c>
    </row>
    <row r="24" spans="1:16" x14ac:dyDescent="0.3">
      <c r="A24" s="9" t="s">
        <v>59</v>
      </c>
      <c r="B24" s="20"/>
      <c r="C24" s="21"/>
      <c r="D24" s="20"/>
      <c r="E24" s="21"/>
      <c r="F24" s="20"/>
      <c r="G24" s="21"/>
      <c r="H24" s="27" t="str">
        <f>IF('Rate Calculation'!$L$11="U",'Urban Adjusted Rates'!H24,'Rural Adjusted Rates'!H24)</f>
        <v>PBC2</v>
      </c>
      <c r="I24" s="28">
        <f>IF('Rate Calculation'!$L$11="U",'Urban Adjusted Rates'!I24,'Rural Adjusted Rates'!I24)</f>
        <v>1.22</v>
      </c>
      <c r="J24" s="21">
        <f>IF('Rate Calculation'!$L$11="U",'Urban Adjusted Rates'!J24,'Rural Adjusted Rates'!J24)</f>
        <v>133.60220000000001</v>
      </c>
      <c r="K24" s="20"/>
      <c r="L24" s="21"/>
      <c r="N24" t="s">
        <v>162</v>
      </c>
    </row>
    <row r="25" spans="1:16" x14ac:dyDescent="0.3">
      <c r="A25" t="s">
        <v>61</v>
      </c>
      <c r="B25" s="18"/>
      <c r="C25" s="19"/>
      <c r="D25" s="18"/>
      <c r="E25" s="19"/>
      <c r="F25" s="18"/>
      <c r="G25" s="19"/>
      <c r="H25" s="16" t="str">
        <f>IF('Rate Calculation'!$L$11="U",'Urban Adjusted Rates'!H25,'Rural Adjusted Rates'!H25)</f>
        <v>PA2</v>
      </c>
      <c r="I25" s="26">
        <f>IF('Rate Calculation'!$L$11="U",'Urban Adjusted Rates'!I25,'Rural Adjusted Rates'!I25)</f>
        <v>0.71</v>
      </c>
      <c r="J25" s="19">
        <f>IF('Rate Calculation'!$L$11="U",'Urban Adjusted Rates'!J25,'Rural Adjusted Rates'!J25)</f>
        <v>77.752099999999999</v>
      </c>
      <c r="K25" s="18"/>
      <c r="L25" s="19"/>
      <c r="N25" t="s">
        <v>163</v>
      </c>
    </row>
    <row r="26" spans="1:16" x14ac:dyDescent="0.3">
      <c r="A26" s="9" t="s">
        <v>63</v>
      </c>
      <c r="B26" s="20"/>
      <c r="C26" s="21"/>
      <c r="D26" s="20"/>
      <c r="E26" s="21"/>
      <c r="F26" s="20"/>
      <c r="G26" s="21"/>
      <c r="H26" s="27" t="str">
        <f>IF('Rate Calculation'!$L$11="U",'Urban Adjusted Rates'!H26,'Rural Adjusted Rates'!H26)</f>
        <v>PBC1</v>
      </c>
      <c r="I26" s="28">
        <f>IF('Rate Calculation'!$L$11="U",'Urban Adjusted Rates'!I26,'Rural Adjusted Rates'!I26)</f>
        <v>1.1299999999999999</v>
      </c>
      <c r="J26" s="21">
        <f>IF('Rate Calculation'!$L$11="U",'Urban Adjusted Rates'!J26,'Rural Adjusted Rates'!J26)</f>
        <v>123.74629999999999</v>
      </c>
      <c r="K26" s="20"/>
      <c r="L26" s="21"/>
      <c r="N26" t="s">
        <v>164</v>
      </c>
    </row>
    <row r="27" spans="1:16" x14ac:dyDescent="0.3">
      <c r="A27" t="s">
        <v>65</v>
      </c>
      <c r="B27" s="22"/>
      <c r="C27" s="23"/>
      <c r="D27" s="22"/>
      <c r="E27" s="23"/>
      <c r="F27" s="22"/>
      <c r="G27" s="23"/>
      <c r="H27" s="29" t="str">
        <f>IF('Rate Calculation'!$L$11="U",'Urban Adjusted Rates'!H27,'Rural Adjusted Rates'!H27)</f>
        <v>PA1</v>
      </c>
      <c r="I27" s="30">
        <f>IF('Rate Calculation'!$L$11="U",'Urban Adjusted Rates'!I27,'Rural Adjusted Rates'!I27)</f>
        <v>0.66</v>
      </c>
      <c r="J27" s="23">
        <f>IF('Rate Calculation'!$L$11="U",'Urban Adjusted Rates'!J27,'Rural Adjusted Rates'!J27)</f>
        <v>72.276600000000002</v>
      </c>
      <c r="K27" s="22"/>
      <c r="L27" s="23"/>
      <c r="N27" t="s">
        <v>165</v>
      </c>
    </row>
    <row r="28" spans="1:16" x14ac:dyDescent="0.3">
      <c r="A28" t="s">
        <v>6</v>
      </c>
      <c r="B28" s="1">
        <f>IF('Rate Calculation'!$L$11="U",'Urban Adjusted Rates'!B28,'Rural Adjusted Rates'!B28)</f>
        <v>98.07</v>
      </c>
    </row>
    <row r="30" spans="1:16" x14ac:dyDescent="0.3">
      <c r="A30" t="s">
        <v>123</v>
      </c>
      <c r="B30" s="13">
        <f t="shared" ref="B30:G30" si="0">MAX(B3:B18)</f>
        <v>1.92</v>
      </c>
      <c r="C30" s="1">
        <f t="shared" si="0"/>
        <v>120.61439999999999</v>
      </c>
      <c r="D30" s="13">
        <f t="shared" si="0"/>
        <v>1.69</v>
      </c>
      <c r="E30" s="1">
        <f t="shared" si="0"/>
        <v>98.831199999999995</v>
      </c>
      <c r="F30" s="13">
        <f t="shared" si="0"/>
        <v>4.21</v>
      </c>
      <c r="G30" s="1">
        <f t="shared" si="0"/>
        <v>98.724499999999992</v>
      </c>
      <c r="H30" s="13"/>
      <c r="I30" s="13">
        <f>MAX(I3:I27)</f>
        <v>4.0599999999999996</v>
      </c>
      <c r="J30" s="1">
        <f>MAX(J3:J27)</f>
        <v>444.61059999999998</v>
      </c>
      <c r="K30" s="13">
        <f>MAX(K3:K18)</f>
        <v>3.24</v>
      </c>
      <c r="L30" s="1">
        <f>MAX(L3:L18)</f>
        <v>267.68880000000001</v>
      </c>
      <c r="M30" s="5"/>
    </row>
    <row r="31" spans="1:16" x14ac:dyDescent="0.3">
      <c r="A31" t="s">
        <v>125</v>
      </c>
      <c r="B31" t="s">
        <v>35</v>
      </c>
      <c r="D31" t="s">
        <v>35</v>
      </c>
      <c r="F31" t="s">
        <v>48</v>
      </c>
      <c r="I31" t="s">
        <v>32</v>
      </c>
      <c r="K31" t="s">
        <v>31</v>
      </c>
    </row>
    <row r="32" spans="1:16" x14ac:dyDescent="0.3">
      <c r="A32" t="s">
        <v>124</v>
      </c>
      <c r="B32" s="13">
        <f t="shared" ref="B32:G32" si="1">MIN(B3:B18)</f>
        <v>1.08</v>
      </c>
      <c r="C32" s="1">
        <f t="shared" si="1"/>
        <v>67.845600000000005</v>
      </c>
      <c r="D32" s="13">
        <f t="shared" si="1"/>
        <v>1.0900000000000001</v>
      </c>
      <c r="E32" s="1">
        <f t="shared" si="1"/>
        <v>63.743200000000002</v>
      </c>
      <c r="F32" s="13">
        <f t="shared" si="1"/>
        <v>0.68</v>
      </c>
      <c r="G32" s="1">
        <f t="shared" si="1"/>
        <v>15.946000000000002</v>
      </c>
      <c r="H32" s="13"/>
      <c r="I32" s="13">
        <f>MIN(I3:I27)</f>
        <v>0.66</v>
      </c>
      <c r="J32" s="1">
        <f>MIN(J3:J27)</f>
        <v>72.276600000000002</v>
      </c>
      <c r="K32" s="13">
        <f>MIN(K3:K18)</f>
        <v>0.72</v>
      </c>
      <c r="L32" s="1">
        <f>MIN(L3:L18)</f>
        <v>59.486400000000003</v>
      </c>
    </row>
    <row r="33" spans="1:11" x14ac:dyDescent="0.3">
      <c r="A33" t="s">
        <v>126</v>
      </c>
      <c r="B33" t="s">
        <v>52</v>
      </c>
      <c r="D33" t="s">
        <v>52</v>
      </c>
      <c r="F33" t="s">
        <v>31</v>
      </c>
      <c r="I33" t="s">
        <v>127</v>
      </c>
      <c r="K33" t="s">
        <v>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3DB79-8A78-47E1-996F-C8C4B991BA8B}">
  <dimension ref="A1:X33"/>
  <sheetViews>
    <sheetView workbookViewId="0"/>
  </sheetViews>
  <sheetFormatPr defaultRowHeight="14.4" x14ac:dyDescent="0.3"/>
  <cols>
    <col min="1" max="1" width="13.6640625" bestFit="1" customWidth="1"/>
  </cols>
  <sheetData>
    <row r="1" spans="1:24" x14ac:dyDescent="0.3">
      <c r="A1" t="s">
        <v>26</v>
      </c>
      <c r="B1" s="14" t="s">
        <v>1</v>
      </c>
      <c r="C1" s="15" t="s">
        <v>1</v>
      </c>
      <c r="D1" s="14" t="s">
        <v>2</v>
      </c>
      <c r="E1" s="15" t="s">
        <v>2</v>
      </c>
      <c r="F1" s="14" t="s">
        <v>3</v>
      </c>
      <c r="G1" s="15" t="s">
        <v>3</v>
      </c>
      <c r="H1" s="14" t="s">
        <v>4</v>
      </c>
      <c r="I1" s="24" t="s">
        <v>4</v>
      </c>
      <c r="J1" s="15" t="s">
        <v>4</v>
      </c>
      <c r="K1" s="14" t="s">
        <v>5</v>
      </c>
      <c r="L1" s="15" t="s">
        <v>5</v>
      </c>
      <c r="M1" t="s">
        <v>26</v>
      </c>
      <c r="N1" t="s">
        <v>1</v>
      </c>
      <c r="O1" t="s">
        <v>2</v>
      </c>
      <c r="P1" t="s">
        <v>3</v>
      </c>
      <c r="Q1" t="s">
        <v>4</v>
      </c>
      <c r="R1" t="s">
        <v>5</v>
      </c>
      <c r="V1" t="s">
        <v>5</v>
      </c>
      <c r="W1" t="s">
        <v>5</v>
      </c>
      <c r="X1" t="s">
        <v>5</v>
      </c>
    </row>
    <row r="2" spans="1:24" x14ac:dyDescent="0.3">
      <c r="A2" t="s">
        <v>27</v>
      </c>
      <c r="B2" s="16" t="s">
        <v>28</v>
      </c>
      <c r="C2" s="17" t="s">
        <v>29</v>
      </c>
      <c r="D2" s="16" t="s">
        <v>28</v>
      </c>
      <c r="E2" s="17" t="s">
        <v>29</v>
      </c>
      <c r="F2" s="16" t="s">
        <v>28</v>
      </c>
      <c r="G2" s="17" t="s">
        <v>29</v>
      </c>
      <c r="H2" s="16" t="s">
        <v>30</v>
      </c>
      <c r="I2" s="25" t="s">
        <v>28</v>
      </c>
      <c r="J2" s="17" t="s">
        <v>29</v>
      </c>
      <c r="K2" s="16" t="s">
        <v>28</v>
      </c>
      <c r="L2" s="17" t="s">
        <v>29</v>
      </c>
      <c r="M2" t="s">
        <v>27</v>
      </c>
      <c r="N2" t="s">
        <v>169</v>
      </c>
      <c r="O2" t="s">
        <v>169</v>
      </c>
      <c r="P2" t="s">
        <v>169</v>
      </c>
      <c r="Q2" t="s">
        <v>169</v>
      </c>
      <c r="R2" t="s">
        <v>169</v>
      </c>
      <c r="V2" t="s">
        <v>167</v>
      </c>
      <c r="W2" t="s">
        <v>168</v>
      </c>
      <c r="X2" t="s">
        <v>169</v>
      </c>
    </row>
    <row r="3" spans="1:24" x14ac:dyDescent="0.3">
      <c r="A3" t="s">
        <v>31</v>
      </c>
      <c r="B3" s="18">
        <f>IF('Rate Calculation'!$L$11="U",'Urban Adjusted Rates'!B3,'Rural Adjusted Rates'!B3)</f>
        <v>1.53</v>
      </c>
      <c r="C3" s="19">
        <f>IF('Rate Calculation'!$L$11="U",'Urban Adjusted Rates'!C3,'Rural Adjusted Rates'!C3)</f>
        <v>96.114599999999996</v>
      </c>
      <c r="D3" s="18">
        <f>IF('Rate Calculation'!$L$11="U",'Urban Adjusted Rates'!D3,'Rural Adjusted Rates'!D3)</f>
        <v>1.49</v>
      </c>
      <c r="E3" s="19">
        <f>IF('Rate Calculation'!$L$11="U",'Urban Adjusted Rates'!E3,'Rural Adjusted Rates'!E3)</f>
        <v>87.135199999999998</v>
      </c>
      <c r="F3" s="18">
        <f>IF('Rate Calculation'!$L$11="U",'Urban Adjusted Rates'!F3,'Rural Adjusted Rates'!F3)</f>
        <v>0.68</v>
      </c>
      <c r="G3" s="19">
        <f>IF('Rate Calculation'!$L$11="U",'Urban Adjusted Rates'!G3,'Rural Adjusted Rates'!G3)</f>
        <v>15.946000000000002</v>
      </c>
      <c r="H3" s="16" t="str">
        <f>IF('Rate Calculation'!$L$11="U",'Urban Adjusted Rates'!H3,'Rural Adjusted Rates'!H3)</f>
        <v>ES3</v>
      </c>
      <c r="I3" s="26">
        <f>IF('Rate Calculation'!$L$11="U",'Urban Adjusted Rates'!I3,'Rural Adjusted Rates'!I3)</f>
        <v>4.0599999999999996</v>
      </c>
      <c r="J3" s="19">
        <f>IF('Rate Calculation'!$L$11="U",'Urban Adjusted Rates'!J3,'Rural Adjusted Rates'!J3)</f>
        <v>444.61059999999998</v>
      </c>
      <c r="K3" s="18">
        <f>IF('Rate Calculation'!$L$11="U",'Urban Adjusted Rates'!K3,'Rural Adjusted Rates'!K3)</f>
        <v>3.24</v>
      </c>
      <c r="L3" s="19">
        <f>IF('Rate Calculation'!$L$11="U",'Urban Adjusted Rates'!L3,'Rural Adjusted Rates'!L3)</f>
        <v>267.68880000000001</v>
      </c>
      <c r="M3" s="5" t="s">
        <v>31</v>
      </c>
      <c r="N3" s="5">
        <f>+C3*'Rate Calculation'!$L$12*'Rate Calculation'!$L$9+(1-'Rate Calculation'!$L$12)*'Labor Alloc. Rates'!C3</f>
        <v>96.114599999999996</v>
      </c>
      <c r="O3" s="5">
        <f>+E3*'Rate Calculation'!$L$12*'Rate Calculation'!$L$9+(1-'Rate Calculation'!$L$12)*'Labor Alloc. Rates'!E3</f>
        <v>87.135199999999998</v>
      </c>
      <c r="P3" s="5">
        <f>+G3*'Rate Calculation'!$L$12*'Rate Calculation'!$L$9+(1-'Rate Calculation'!$L$12)*'Labor Alloc. Rates'!G3</f>
        <v>15.946000000000002</v>
      </c>
      <c r="Q3" s="5">
        <f>+J3*'Rate Calculation'!$L$12*'Rate Calculation'!$L$9+(1-'Rate Calculation'!$L$12)*'Labor Alloc. Rates'!J3</f>
        <v>444.61059999999998</v>
      </c>
      <c r="R3" s="5">
        <f>+L3*'Rate Calculation'!$L$12*'Rate Calculation'!$L$9+(1-'Rate Calculation'!$L$12)*'Labor Alloc. Rates'!L3</f>
        <v>267.68880000000001</v>
      </c>
      <c r="V3" s="1">
        <f>+L3*'Rate Calculation'!$L$12</f>
        <v>188.45291520000001</v>
      </c>
      <c r="W3" s="5">
        <f t="shared" ref="W3:W8" si="0">+L3-V3</f>
        <v>79.235884800000008</v>
      </c>
      <c r="X3" s="5">
        <f>+V3*'Rate Calculation'!$L$9+'Labor Alloc. Rates'!W3</f>
        <v>267.68880000000001</v>
      </c>
    </row>
    <row r="4" spans="1:24" x14ac:dyDescent="0.3">
      <c r="A4" s="9" t="s">
        <v>33</v>
      </c>
      <c r="B4" s="20">
        <f>IF('Rate Calculation'!$L$11="U",'Urban Adjusted Rates'!B4,'Rural Adjusted Rates'!B4)</f>
        <v>1.7</v>
      </c>
      <c r="C4" s="21">
        <f>IF('Rate Calculation'!$L$11="U",'Urban Adjusted Rates'!C4,'Rural Adjusted Rates'!C4)</f>
        <v>106.794</v>
      </c>
      <c r="D4" s="20">
        <f>IF('Rate Calculation'!$L$11="U",'Urban Adjusted Rates'!D4,'Rural Adjusted Rates'!D4)</f>
        <v>1.63</v>
      </c>
      <c r="E4" s="21">
        <f>IF('Rate Calculation'!$L$11="U",'Urban Adjusted Rates'!E4,'Rural Adjusted Rates'!E4)</f>
        <v>95.322399999999988</v>
      </c>
      <c r="F4" s="20">
        <f>IF('Rate Calculation'!$L$11="U",'Urban Adjusted Rates'!F4,'Rural Adjusted Rates'!F4)</f>
        <v>1.82</v>
      </c>
      <c r="G4" s="21">
        <f>IF('Rate Calculation'!$L$11="U",'Urban Adjusted Rates'!G4,'Rural Adjusted Rates'!G4)</f>
        <v>42.679000000000002</v>
      </c>
      <c r="H4" s="27" t="str">
        <f>IF('Rate Calculation'!$L$11="U",'Urban Adjusted Rates'!H4,'Rural Adjusted Rates'!H4)</f>
        <v>ES2</v>
      </c>
      <c r="I4" s="28">
        <f>IF('Rate Calculation'!$L$11="U",'Urban Adjusted Rates'!I4,'Rural Adjusted Rates'!I4)</f>
        <v>3.07</v>
      </c>
      <c r="J4" s="21">
        <f>IF('Rate Calculation'!$L$11="U",'Urban Adjusted Rates'!J4,'Rural Adjusted Rates'!J4)</f>
        <v>336.19569999999999</v>
      </c>
      <c r="K4" s="20">
        <f>IF('Rate Calculation'!$L$11="U",'Urban Adjusted Rates'!K4,'Rural Adjusted Rates'!K4)</f>
        <v>2.5299999999999998</v>
      </c>
      <c r="L4" s="21">
        <f>IF('Rate Calculation'!$L$11="U",'Urban Adjusted Rates'!L4,'Rural Adjusted Rates'!L4)</f>
        <v>209.02859999999998</v>
      </c>
      <c r="M4" s="5" t="s">
        <v>33</v>
      </c>
      <c r="N4" s="5">
        <f>+C4*'Rate Calculation'!$L$12*'Rate Calculation'!$L$9+(1-'Rate Calculation'!$L$12)*'Labor Alloc. Rates'!C4</f>
        <v>106.794</v>
      </c>
      <c r="O4" s="5">
        <f>+E4*'Rate Calculation'!$L$12*'Rate Calculation'!$L$9+(1-'Rate Calculation'!$L$12)*'Labor Alloc. Rates'!E4</f>
        <v>95.322399999999988</v>
      </c>
      <c r="P4" s="5">
        <f>+G4*'Rate Calculation'!$L$12*'Rate Calculation'!$L$9+(1-'Rate Calculation'!$L$12)*'Labor Alloc. Rates'!G4</f>
        <v>42.679000000000002</v>
      </c>
      <c r="Q4" s="5">
        <f>+J4*'Rate Calculation'!$L$12*'Rate Calculation'!$L$9+(1-'Rate Calculation'!$L$12)*'Labor Alloc. Rates'!J4</f>
        <v>336.19569999999999</v>
      </c>
      <c r="R4" s="5">
        <f>+L4*'Rate Calculation'!$L$12*'Rate Calculation'!$L$9+(1-'Rate Calculation'!$L$12)*'Labor Alloc. Rates'!L4</f>
        <v>209.02859999999998</v>
      </c>
      <c r="V4" s="1">
        <f>+L4*'Rate Calculation'!$L$12</f>
        <v>147.15613439999998</v>
      </c>
      <c r="W4" s="5">
        <f t="shared" si="0"/>
        <v>61.872465599999998</v>
      </c>
      <c r="X4" s="5">
        <f>+V4*'Rate Calculation'!$L$9+'Labor Alloc. Rates'!W4</f>
        <v>209.02859999999998</v>
      </c>
    </row>
    <row r="5" spans="1:24" x14ac:dyDescent="0.3">
      <c r="A5" t="s">
        <v>35</v>
      </c>
      <c r="B5" s="18">
        <f>IF('Rate Calculation'!$L$11="U",'Urban Adjusted Rates'!B5,'Rural Adjusted Rates'!B5)</f>
        <v>1.88</v>
      </c>
      <c r="C5" s="19">
        <f>IF('Rate Calculation'!$L$11="U",'Urban Adjusted Rates'!C5,'Rural Adjusted Rates'!C5)</f>
        <v>118.10159999999999</v>
      </c>
      <c r="D5" s="18">
        <f>IF('Rate Calculation'!$L$11="U",'Urban Adjusted Rates'!D5,'Rural Adjusted Rates'!D5)</f>
        <v>1.69</v>
      </c>
      <c r="E5" s="19">
        <f>IF('Rate Calculation'!$L$11="U",'Urban Adjusted Rates'!E5,'Rural Adjusted Rates'!E5)</f>
        <v>98.831199999999995</v>
      </c>
      <c r="F5" s="18">
        <f>IF('Rate Calculation'!$L$11="U",'Urban Adjusted Rates'!F5,'Rural Adjusted Rates'!F5)</f>
        <v>2.67</v>
      </c>
      <c r="G5" s="19">
        <f>IF('Rate Calculation'!$L$11="U",'Urban Adjusted Rates'!G5,'Rural Adjusted Rates'!G5)</f>
        <v>62.611499999999999</v>
      </c>
      <c r="H5" s="16" t="str">
        <f>IF('Rate Calculation'!$L$11="U",'Urban Adjusted Rates'!H5,'Rural Adjusted Rates'!H5)</f>
        <v>ES1</v>
      </c>
      <c r="I5" s="26">
        <f>IF('Rate Calculation'!$L$11="U",'Urban Adjusted Rates'!I5,'Rural Adjusted Rates'!I5)</f>
        <v>2.93</v>
      </c>
      <c r="J5" s="19">
        <f>IF('Rate Calculation'!$L$11="U",'Urban Adjusted Rates'!J5,'Rural Adjusted Rates'!J5)</f>
        <v>320.86430000000001</v>
      </c>
      <c r="K5" s="18">
        <f>IF('Rate Calculation'!$L$11="U",'Urban Adjusted Rates'!K5,'Rural Adjusted Rates'!K5)</f>
        <v>1.84</v>
      </c>
      <c r="L5" s="19">
        <f>IF('Rate Calculation'!$L$11="U",'Urban Adjusted Rates'!L5,'Rural Adjusted Rates'!L5)</f>
        <v>152.02080000000001</v>
      </c>
      <c r="M5" s="5" t="s">
        <v>35</v>
      </c>
      <c r="N5" s="5">
        <f>+C5*'Rate Calculation'!$L$12*'Rate Calculation'!$L$9+(1-'Rate Calculation'!$L$12)*'Labor Alloc. Rates'!C5</f>
        <v>118.10159999999999</v>
      </c>
      <c r="O5" s="5">
        <f>+E5*'Rate Calculation'!$L$12*'Rate Calculation'!$L$9+(1-'Rate Calculation'!$L$12)*'Labor Alloc. Rates'!E5</f>
        <v>98.831199999999995</v>
      </c>
      <c r="P5" s="5">
        <f>+G5*'Rate Calculation'!$L$12*'Rate Calculation'!$L$9+(1-'Rate Calculation'!$L$12)*'Labor Alloc. Rates'!G5</f>
        <v>62.611499999999992</v>
      </c>
      <c r="Q5" s="5">
        <f>+J5*'Rate Calculation'!$L$12*'Rate Calculation'!$L$9+(1-'Rate Calculation'!$L$12)*'Labor Alloc. Rates'!J5</f>
        <v>320.86430000000001</v>
      </c>
      <c r="R5" s="5">
        <f>+L5*'Rate Calculation'!$L$12*'Rate Calculation'!$L$9+(1-'Rate Calculation'!$L$12)*'Labor Alloc. Rates'!L5</f>
        <v>152.02080000000001</v>
      </c>
      <c r="V5" s="1">
        <f>+L5*'Rate Calculation'!$L$12</f>
        <v>107.0226432</v>
      </c>
      <c r="W5" s="5">
        <f t="shared" si="0"/>
        <v>44.998156800000004</v>
      </c>
      <c r="X5" s="5">
        <f>+V5*'Rate Calculation'!$L$9+'Labor Alloc. Rates'!W5</f>
        <v>152.02080000000001</v>
      </c>
    </row>
    <row r="6" spans="1:24" x14ac:dyDescent="0.3">
      <c r="A6" s="9" t="s">
        <v>36</v>
      </c>
      <c r="B6" s="20">
        <f>IF('Rate Calculation'!$L$11="U",'Urban Adjusted Rates'!B6,'Rural Adjusted Rates'!B6)</f>
        <v>1.92</v>
      </c>
      <c r="C6" s="21">
        <f>IF('Rate Calculation'!$L$11="U",'Urban Adjusted Rates'!C6,'Rural Adjusted Rates'!C6)</f>
        <v>120.61439999999999</v>
      </c>
      <c r="D6" s="20">
        <f>IF('Rate Calculation'!$L$11="U",'Urban Adjusted Rates'!D6,'Rural Adjusted Rates'!D6)</f>
        <v>1.53</v>
      </c>
      <c r="E6" s="21">
        <f>IF('Rate Calculation'!$L$11="U",'Urban Adjusted Rates'!E6,'Rural Adjusted Rates'!E6)</f>
        <v>89.474400000000003</v>
      </c>
      <c r="F6" s="20">
        <f>IF('Rate Calculation'!$L$11="U",'Urban Adjusted Rates'!F6,'Rural Adjusted Rates'!F6)</f>
        <v>1.46</v>
      </c>
      <c r="G6" s="21">
        <f>IF('Rate Calculation'!$L$11="U",'Urban Adjusted Rates'!G6,'Rural Adjusted Rates'!G6)</f>
        <v>34.236999999999995</v>
      </c>
      <c r="H6" s="27" t="str">
        <f>IF('Rate Calculation'!$L$11="U",'Urban Adjusted Rates'!H6,'Rural Adjusted Rates'!H6)</f>
        <v>HDE2</v>
      </c>
      <c r="I6" s="28">
        <f>IF('Rate Calculation'!$L$11="U",'Urban Adjusted Rates'!I6,'Rural Adjusted Rates'!I6)</f>
        <v>2.4</v>
      </c>
      <c r="J6" s="21">
        <f>IF('Rate Calculation'!$L$11="U",'Urban Adjusted Rates'!J6,'Rural Adjusted Rates'!J6)</f>
        <v>262.82400000000001</v>
      </c>
      <c r="K6" s="20">
        <f>IF('Rate Calculation'!$L$11="U",'Urban Adjusted Rates'!K6,'Rural Adjusted Rates'!K6)</f>
        <v>1.33</v>
      </c>
      <c r="L6" s="21">
        <f>IF('Rate Calculation'!$L$11="U",'Urban Adjusted Rates'!L6,'Rural Adjusted Rates'!L6)</f>
        <v>109.88460000000001</v>
      </c>
      <c r="M6" s="5" t="s">
        <v>36</v>
      </c>
      <c r="N6" s="5">
        <f>+C6*'Rate Calculation'!$L$12*'Rate Calculation'!$L$9+(1-'Rate Calculation'!$L$12)*'Labor Alloc. Rates'!C6</f>
        <v>120.61439999999999</v>
      </c>
      <c r="O6" s="5">
        <f>+E6*'Rate Calculation'!$L$12*'Rate Calculation'!$L$9+(1-'Rate Calculation'!$L$12)*'Labor Alloc. Rates'!E6</f>
        <v>89.474400000000003</v>
      </c>
      <c r="P6" s="5">
        <f>+G6*'Rate Calculation'!$L$12*'Rate Calculation'!$L$9+(1-'Rate Calculation'!$L$12)*'Labor Alloc. Rates'!G6</f>
        <v>34.236999999999995</v>
      </c>
      <c r="Q6" s="5">
        <f>+J6*'Rate Calculation'!$L$12*'Rate Calculation'!$L$9+(1-'Rate Calculation'!$L$12)*'Labor Alloc. Rates'!J6</f>
        <v>262.82400000000001</v>
      </c>
      <c r="R6" s="5">
        <f>+L6*'Rate Calculation'!$L$12*'Rate Calculation'!$L$9+(1-'Rate Calculation'!$L$12)*'Labor Alloc. Rates'!L6</f>
        <v>109.88460000000001</v>
      </c>
      <c r="V6" s="1">
        <f>+L6*'Rate Calculation'!$L$12</f>
        <v>77.358758399999999</v>
      </c>
      <c r="W6" s="5">
        <f t="shared" si="0"/>
        <v>32.525841600000007</v>
      </c>
      <c r="X6" s="5">
        <f>+V6*'Rate Calculation'!$L$9+'Labor Alloc. Rates'!W6</f>
        <v>109.88460000000001</v>
      </c>
    </row>
    <row r="7" spans="1:24" x14ac:dyDescent="0.3">
      <c r="A7" t="s">
        <v>38</v>
      </c>
      <c r="B7" s="18">
        <f>IF('Rate Calculation'!$L$11="U",'Urban Adjusted Rates'!B7,'Rural Adjusted Rates'!B7)</f>
        <v>1.42</v>
      </c>
      <c r="C7" s="19">
        <f>IF('Rate Calculation'!$L$11="U",'Urban Adjusted Rates'!C7,'Rural Adjusted Rates'!C7)</f>
        <v>89.204399999999993</v>
      </c>
      <c r="D7" s="18">
        <f>IF('Rate Calculation'!$L$11="U",'Urban Adjusted Rates'!D7,'Rural Adjusted Rates'!D7)</f>
        <v>1.41</v>
      </c>
      <c r="E7" s="19">
        <f>IF('Rate Calculation'!$L$11="U",'Urban Adjusted Rates'!E7,'Rural Adjusted Rates'!E7)</f>
        <v>82.456799999999987</v>
      </c>
      <c r="F7" s="18">
        <f>IF('Rate Calculation'!$L$11="U",'Urban Adjusted Rates'!F7,'Rural Adjusted Rates'!F7)</f>
        <v>2.34</v>
      </c>
      <c r="G7" s="19">
        <f>IF('Rate Calculation'!$L$11="U",'Urban Adjusted Rates'!G7,'Rural Adjusted Rates'!G7)</f>
        <v>54.872999999999998</v>
      </c>
      <c r="H7" s="16" t="str">
        <f>IF('Rate Calculation'!$L$11="U",'Urban Adjusted Rates'!H7,'Rural Adjusted Rates'!H7)</f>
        <v>HDE1</v>
      </c>
      <c r="I7" s="26">
        <f>IF('Rate Calculation'!$L$11="U",'Urban Adjusted Rates'!I7,'Rural Adjusted Rates'!I7)</f>
        <v>1.99</v>
      </c>
      <c r="J7" s="19">
        <f>IF('Rate Calculation'!$L$11="U",'Urban Adjusted Rates'!J7,'Rural Adjusted Rates'!J7)</f>
        <v>217.92490000000001</v>
      </c>
      <c r="K7" s="18">
        <f>IF('Rate Calculation'!$L$11="U",'Urban Adjusted Rates'!K7,'Rural Adjusted Rates'!K7)</f>
        <v>0.96</v>
      </c>
      <c r="L7" s="19">
        <f>IF('Rate Calculation'!$L$11="U",'Urban Adjusted Rates'!L7,'Rural Adjusted Rates'!L7)</f>
        <v>79.315200000000004</v>
      </c>
      <c r="M7" s="5" t="s">
        <v>38</v>
      </c>
      <c r="N7" s="5">
        <f>+C7*'Rate Calculation'!$L$12*'Rate Calculation'!$L$9+(1-'Rate Calculation'!$L$12)*'Labor Alloc. Rates'!C7</f>
        <v>89.204399999999993</v>
      </c>
      <c r="O7" s="5">
        <f>+E7*'Rate Calculation'!$L$12*'Rate Calculation'!$L$9+(1-'Rate Calculation'!$L$12)*'Labor Alloc. Rates'!E7</f>
        <v>82.456799999999987</v>
      </c>
      <c r="P7" s="5">
        <f>+G7*'Rate Calculation'!$L$12*'Rate Calculation'!$L$9+(1-'Rate Calculation'!$L$12)*'Labor Alloc. Rates'!G7</f>
        <v>54.87299999999999</v>
      </c>
      <c r="Q7" s="5">
        <f>+J7*'Rate Calculation'!$L$12*'Rate Calculation'!$L$9+(1-'Rate Calculation'!$L$12)*'Labor Alloc. Rates'!J7</f>
        <v>217.92490000000001</v>
      </c>
      <c r="R7" s="5">
        <f>+L7*'Rate Calculation'!$L$12*'Rate Calculation'!$L$9+(1-'Rate Calculation'!$L$12)*'Labor Alloc. Rates'!L7</f>
        <v>79.315200000000004</v>
      </c>
      <c r="V7" s="1">
        <f>+L7*'Rate Calculation'!$L$12</f>
        <v>55.8379008</v>
      </c>
      <c r="W7" s="5">
        <f t="shared" si="0"/>
        <v>23.477299200000004</v>
      </c>
      <c r="X7" s="5">
        <f>+V7*'Rate Calculation'!$L$9+'Labor Alloc. Rates'!W7</f>
        <v>79.315200000000004</v>
      </c>
    </row>
    <row r="8" spans="1:24" x14ac:dyDescent="0.3">
      <c r="A8" s="9" t="s">
        <v>39</v>
      </c>
      <c r="B8" s="20">
        <f>IF('Rate Calculation'!$L$11="U",'Urban Adjusted Rates'!B8,'Rural Adjusted Rates'!B8)</f>
        <v>1.61</v>
      </c>
      <c r="C8" s="21">
        <f>IF('Rate Calculation'!$L$11="U",'Urban Adjusted Rates'!C8,'Rural Adjusted Rates'!C8)</f>
        <v>101.14020000000001</v>
      </c>
      <c r="D8" s="20">
        <f>IF('Rate Calculation'!$L$11="U",'Urban Adjusted Rates'!D8,'Rural Adjusted Rates'!D8)</f>
        <v>1.6</v>
      </c>
      <c r="E8" s="21">
        <f>IF('Rate Calculation'!$L$11="U",'Urban Adjusted Rates'!E8,'Rural Adjusted Rates'!E8)</f>
        <v>93.567999999999998</v>
      </c>
      <c r="F8" s="20">
        <f>IF('Rate Calculation'!$L$11="U",'Urban Adjusted Rates'!F8,'Rural Adjusted Rates'!F8)</f>
        <v>2.98</v>
      </c>
      <c r="G8" s="21">
        <f>IF('Rate Calculation'!$L$11="U",'Urban Adjusted Rates'!G8,'Rural Adjusted Rates'!G8)</f>
        <v>69.881</v>
      </c>
      <c r="H8" s="27" t="str">
        <f>IF('Rate Calculation'!$L$11="U",'Urban Adjusted Rates'!H8,'Rural Adjusted Rates'!H8)</f>
        <v>HBC2</v>
      </c>
      <c r="I8" s="28">
        <f>IF('Rate Calculation'!$L$11="U",'Urban Adjusted Rates'!I8,'Rural Adjusted Rates'!I8)</f>
        <v>2.2400000000000002</v>
      </c>
      <c r="J8" s="21">
        <f>IF('Rate Calculation'!$L$11="U",'Urban Adjusted Rates'!J8,'Rural Adjusted Rates'!J8)</f>
        <v>245.30240000000003</v>
      </c>
      <c r="K8" s="20">
        <f>IF('Rate Calculation'!$L$11="U",'Urban Adjusted Rates'!K8,'Rural Adjusted Rates'!K8)</f>
        <v>0.72</v>
      </c>
      <c r="L8" s="21">
        <f>IF('Rate Calculation'!$L$11="U",'Urban Adjusted Rates'!L8,'Rural Adjusted Rates'!L8)</f>
        <v>59.486400000000003</v>
      </c>
      <c r="M8" s="5" t="s">
        <v>39</v>
      </c>
      <c r="N8" s="5">
        <f>+C8*'Rate Calculation'!$L$12*'Rate Calculation'!$L$9+(1-'Rate Calculation'!$L$12)*'Labor Alloc. Rates'!C8</f>
        <v>101.14020000000001</v>
      </c>
      <c r="O8" s="5">
        <f>+E8*'Rate Calculation'!$L$12*'Rate Calculation'!$L$9+(1-'Rate Calculation'!$L$12)*'Labor Alloc. Rates'!E8</f>
        <v>93.567999999999998</v>
      </c>
      <c r="P8" s="5">
        <f>+G8*'Rate Calculation'!$L$12*'Rate Calculation'!$L$9+(1-'Rate Calculation'!$L$12)*'Labor Alloc. Rates'!G8</f>
        <v>69.881</v>
      </c>
      <c r="Q8" s="5">
        <f>+J8*'Rate Calculation'!$L$12*'Rate Calculation'!$L$9+(1-'Rate Calculation'!$L$12)*'Labor Alloc. Rates'!J8</f>
        <v>245.30240000000003</v>
      </c>
      <c r="R8" s="5">
        <f>+L8*'Rate Calculation'!$L$12*'Rate Calculation'!$L$9+(1-'Rate Calculation'!$L$12)*'Labor Alloc. Rates'!L8</f>
        <v>59.486400000000003</v>
      </c>
      <c r="V8" s="1">
        <f>+L8*'Rate Calculation'!$L$12</f>
        <v>41.8784256</v>
      </c>
      <c r="W8" s="5">
        <f t="shared" si="0"/>
        <v>17.607974400000003</v>
      </c>
      <c r="X8" s="5">
        <f>+V8*'Rate Calculation'!$L$9+'Labor Alloc. Rates'!W8</f>
        <v>59.486400000000003</v>
      </c>
    </row>
    <row r="9" spans="1:24" x14ac:dyDescent="0.3">
      <c r="A9" t="s">
        <v>41</v>
      </c>
      <c r="B9" s="18">
        <f>IF('Rate Calculation'!$L$11="U",'Urban Adjusted Rates'!B9,'Rural Adjusted Rates'!B9)</f>
        <v>1.67</v>
      </c>
      <c r="C9" s="19">
        <f>IF('Rate Calculation'!$L$11="U",'Urban Adjusted Rates'!C9,'Rural Adjusted Rates'!C9)</f>
        <v>104.90939999999999</v>
      </c>
      <c r="D9" s="18">
        <f>IF('Rate Calculation'!$L$11="U",'Urban Adjusted Rates'!D9,'Rural Adjusted Rates'!D9)</f>
        <v>1.64</v>
      </c>
      <c r="E9" s="19">
        <f>IF('Rate Calculation'!$L$11="U",'Urban Adjusted Rates'!E9,'Rural Adjusted Rates'!E9)</f>
        <v>95.907199999999989</v>
      </c>
      <c r="F9" s="18">
        <f>IF('Rate Calculation'!$L$11="U",'Urban Adjusted Rates'!F9,'Rural Adjusted Rates'!F9)</f>
        <v>2.04</v>
      </c>
      <c r="G9" s="19">
        <f>IF('Rate Calculation'!$L$11="U",'Urban Adjusted Rates'!G9,'Rural Adjusted Rates'!G9)</f>
        <v>47.838000000000001</v>
      </c>
      <c r="H9" s="16" t="str">
        <f>IF('Rate Calculation'!$L$11="U",'Urban Adjusted Rates'!H9,'Rural Adjusted Rates'!H9)</f>
        <v>HBC1</v>
      </c>
      <c r="I9" s="26">
        <f>IF('Rate Calculation'!$L$11="U",'Urban Adjusted Rates'!I9,'Rural Adjusted Rates'!I9)</f>
        <v>1.86</v>
      </c>
      <c r="J9" s="19">
        <f>IF('Rate Calculation'!$L$11="U",'Urban Adjusted Rates'!J9,'Rural Adjusted Rates'!J9)</f>
        <v>203.68860000000001</v>
      </c>
      <c r="K9" s="18"/>
      <c r="L9" s="19"/>
      <c r="M9" s="5" t="s">
        <v>41</v>
      </c>
      <c r="N9" s="5">
        <f>+C9*'Rate Calculation'!$L$12*'Rate Calculation'!$L$9+(1-'Rate Calculation'!$L$12)*'Labor Alloc. Rates'!C9</f>
        <v>104.90939999999999</v>
      </c>
      <c r="O9" s="5">
        <f>+E9*'Rate Calculation'!$L$12*'Rate Calculation'!$L$9+(1-'Rate Calculation'!$L$12)*'Labor Alloc. Rates'!E9</f>
        <v>95.907199999999989</v>
      </c>
      <c r="P9" s="5">
        <f>+G9*'Rate Calculation'!$L$12*'Rate Calculation'!$L$9+(1-'Rate Calculation'!$L$12)*'Labor Alloc. Rates'!G9</f>
        <v>47.838000000000001</v>
      </c>
      <c r="Q9" s="5">
        <f>+J9*'Rate Calculation'!$L$12*'Rate Calculation'!$L$9+(1-'Rate Calculation'!$L$12)*'Labor Alloc. Rates'!J9</f>
        <v>203.68860000000001</v>
      </c>
      <c r="X9" s="5"/>
    </row>
    <row r="10" spans="1:24" x14ac:dyDescent="0.3">
      <c r="A10" s="9" t="s">
        <v>42</v>
      </c>
      <c r="B10" s="20">
        <f>IF('Rate Calculation'!$L$11="U",'Urban Adjusted Rates'!B10,'Rural Adjusted Rates'!B10)</f>
        <v>1.1599999999999999</v>
      </c>
      <c r="C10" s="21">
        <f>IF('Rate Calculation'!$L$11="U",'Urban Adjusted Rates'!C10,'Rural Adjusted Rates'!C10)</f>
        <v>72.871200000000002</v>
      </c>
      <c r="D10" s="20">
        <f>IF('Rate Calculation'!$L$11="U",'Urban Adjusted Rates'!D10,'Rural Adjusted Rates'!D10)</f>
        <v>1.1499999999999999</v>
      </c>
      <c r="E10" s="21">
        <f>IF('Rate Calculation'!$L$11="U",'Urban Adjusted Rates'!E10,'Rural Adjusted Rates'!E10)</f>
        <v>67.251999999999995</v>
      </c>
      <c r="F10" s="20">
        <f>IF('Rate Calculation'!$L$11="U",'Urban Adjusted Rates'!F10,'Rural Adjusted Rates'!F10)</f>
        <v>2.86</v>
      </c>
      <c r="G10" s="21">
        <f>IF('Rate Calculation'!$L$11="U",'Urban Adjusted Rates'!G10,'Rural Adjusted Rates'!G10)</f>
        <v>67.066999999999993</v>
      </c>
      <c r="H10" s="27" t="str">
        <f>IF('Rate Calculation'!$L$11="U",'Urban Adjusted Rates'!H10,'Rural Adjusted Rates'!H10)</f>
        <v>LDE2</v>
      </c>
      <c r="I10" s="28">
        <f>IF('Rate Calculation'!$L$11="U",'Urban Adjusted Rates'!I10,'Rural Adjusted Rates'!I10)</f>
        <v>2.08</v>
      </c>
      <c r="J10" s="21">
        <f>IF('Rate Calculation'!$L$11="U",'Urban Adjusted Rates'!J10,'Rural Adjusted Rates'!J10)</f>
        <v>227.78080000000003</v>
      </c>
      <c r="K10" s="20"/>
      <c r="L10" s="21"/>
      <c r="M10" s="5" t="s">
        <v>42</v>
      </c>
      <c r="N10" s="5">
        <f>+C10*'Rate Calculation'!$L$12*'Rate Calculation'!$L$9+(1-'Rate Calculation'!$L$12)*'Labor Alloc. Rates'!C10</f>
        <v>72.871200000000002</v>
      </c>
      <c r="O10" s="5">
        <f>+E10*'Rate Calculation'!$L$12*'Rate Calculation'!$L$9+(1-'Rate Calculation'!$L$12)*'Labor Alloc. Rates'!E10</f>
        <v>67.251999999999995</v>
      </c>
      <c r="P10" s="5">
        <f>+G10*'Rate Calculation'!$L$12*'Rate Calculation'!$L$9+(1-'Rate Calculation'!$L$12)*'Labor Alloc. Rates'!G10</f>
        <v>67.066999999999993</v>
      </c>
      <c r="Q10" s="5">
        <f>+J10*'Rate Calculation'!$L$12*'Rate Calculation'!$L$9+(1-'Rate Calculation'!$L$12)*'Labor Alloc. Rates'!J10</f>
        <v>227.7808</v>
      </c>
      <c r="X10" s="5"/>
    </row>
    <row r="11" spans="1:24" x14ac:dyDescent="0.3">
      <c r="A11" t="s">
        <v>44</v>
      </c>
      <c r="B11" s="18">
        <f>IF('Rate Calculation'!$L$11="U",'Urban Adjusted Rates'!B11,'Rural Adjusted Rates'!B11)</f>
        <v>1.1299999999999999</v>
      </c>
      <c r="C11" s="19">
        <f>IF('Rate Calculation'!$L$11="U",'Urban Adjusted Rates'!C11,'Rural Adjusted Rates'!C11)</f>
        <v>70.986599999999996</v>
      </c>
      <c r="D11" s="18">
        <f>IF('Rate Calculation'!$L$11="U",'Urban Adjusted Rates'!D11,'Rural Adjusted Rates'!D11)</f>
        <v>1.18</v>
      </c>
      <c r="E11" s="19">
        <f>IF('Rate Calculation'!$L$11="U",'Urban Adjusted Rates'!E11,'Rural Adjusted Rates'!E11)</f>
        <v>69.006399999999999</v>
      </c>
      <c r="F11" s="18">
        <f>IF('Rate Calculation'!$L$11="U",'Urban Adjusted Rates'!F11,'Rural Adjusted Rates'!F11)</f>
        <v>3.53</v>
      </c>
      <c r="G11" s="19">
        <f>IF('Rate Calculation'!$L$11="U",'Urban Adjusted Rates'!G11,'Rural Adjusted Rates'!G11)</f>
        <v>82.778499999999994</v>
      </c>
      <c r="H11" s="16" t="str">
        <f>IF('Rate Calculation'!$L$11="U",'Urban Adjusted Rates'!H11,'Rural Adjusted Rates'!H11)</f>
        <v>LDE1</v>
      </c>
      <c r="I11" s="26">
        <f>IF('Rate Calculation'!$L$11="U",'Urban Adjusted Rates'!I11,'Rural Adjusted Rates'!I11)</f>
        <v>1.73</v>
      </c>
      <c r="J11" s="19">
        <f>IF('Rate Calculation'!$L$11="U",'Urban Adjusted Rates'!J11,'Rural Adjusted Rates'!J11)</f>
        <v>189.45230000000001</v>
      </c>
      <c r="K11" s="18"/>
      <c r="L11" s="19"/>
      <c r="M11" s="5" t="s">
        <v>44</v>
      </c>
      <c r="N11" s="5">
        <f>+C11*'Rate Calculation'!$L$12*'Rate Calculation'!$L$9+(1-'Rate Calculation'!$L$12)*'Labor Alloc. Rates'!C11</f>
        <v>70.986599999999996</v>
      </c>
      <c r="O11" s="5">
        <f>+E11*'Rate Calculation'!$L$12*'Rate Calculation'!$L$9+(1-'Rate Calculation'!$L$12)*'Labor Alloc. Rates'!E11</f>
        <v>69.006399999999999</v>
      </c>
      <c r="P11" s="5">
        <f>+G11*'Rate Calculation'!$L$12*'Rate Calculation'!$L$9+(1-'Rate Calculation'!$L$12)*'Labor Alloc. Rates'!G11</f>
        <v>82.778499999999994</v>
      </c>
      <c r="Q11" s="5">
        <f>+J11*'Rate Calculation'!$L$12*'Rate Calculation'!$L$9+(1-'Rate Calculation'!$L$12)*'Labor Alloc. Rates'!J11</f>
        <v>189.45230000000001</v>
      </c>
      <c r="X11" s="5"/>
    </row>
    <row r="12" spans="1:24" x14ac:dyDescent="0.3">
      <c r="A12" s="9" t="s">
        <v>45</v>
      </c>
      <c r="B12" s="20">
        <f>IF('Rate Calculation'!$L$11="U",'Urban Adjusted Rates'!B12,'Rural Adjusted Rates'!B12)</f>
        <v>1.42</v>
      </c>
      <c r="C12" s="21">
        <f>IF('Rate Calculation'!$L$11="U",'Urban Adjusted Rates'!C12,'Rural Adjusted Rates'!C12)</f>
        <v>89.204399999999993</v>
      </c>
      <c r="D12" s="20">
        <f>IF('Rate Calculation'!$L$11="U",'Urban Adjusted Rates'!D12,'Rural Adjusted Rates'!D12)</f>
        <v>1.45</v>
      </c>
      <c r="E12" s="21">
        <f>IF('Rate Calculation'!$L$11="U",'Urban Adjusted Rates'!E12,'Rural Adjusted Rates'!E12)</f>
        <v>84.795999999999992</v>
      </c>
      <c r="F12" s="20">
        <f>IF('Rate Calculation'!$L$11="U",'Urban Adjusted Rates'!F12,'Rural Adjusted Rates'!F12)</f>
        <v>2.99</v>
      </c>
      <c r="G12" s="21">
        <f>IF('Rate Calculation'!$L$11="U",'Urban Adjusted Rates'!G12,'Rural Adjusted Rates'!G12)</f>
        <v>70.115499999999997</v>
      </c>
      <c r="H12" s="27" t="str">
        <f>IF('Rate Calculation'!$L$11="U",'Urban Adjusted Rates'!H12,'Rural Adjusted Rates'!H12)</f>
        <v>LBC2</v>
      </c>
      <c r="I12" s="28">
        <f>IF('Rate Calculation'!$L$11="U",'Urban Adjusted Rates'!I12,'Rural Adjusted Rates'!I12)</f>
        <v>1.72</v>
      </c>
      <c r="J12" s="21">
        <f>IF('Rate Calculation'!$L$11="U",'Urban Adjusted Rates'!J12,'Rural Adjusted Rates'!J12)</f>
        <v>188.35720000000001</v>
      </c>
      <c r="K12" s="20"/>
      <c r="L12" s="21"/>
      <c r="M12" s="5" t="s">
        <v>45</v>
      </c>
      <c r="N12" s="5">
        <f>+C12*'Rate Calculation'!$L$12*'Rate Calculation'!$L$9+(1-'Rate Calculation'!$L$12)*'Labor Alloc. Rates'!C12</f>
        <v>89.204399999999993</v>
      </c>
      <c r="O12" s="5">
        <f>+E12*'Rate Calculation'!$L$12*'Rate Calculation'!$L$9+(1-'Rate Calculation'!$L$12)*'Labor Alloc. Rates'!E12</f>
        <v>84.795999999999992</v>
      </c>
      <c r="P12" s="5">
        <f>+G12*'Rate Calculation'!$L$12*'Rate Calculation'!$L$9+(1-'Rate Calculation'!$L$12)*'Labor Alloc. Rates'!G12</f>
        <v>70.115499999999997</v>
      </c>
      <c r="Q12" s="5">
        <f>+J12*'Rate Calculation'!$L$12*'Rate Calculation'!$L$9+(1-'Rate Calculation'!$L$12)*'Labor Alloc. Rates'!J12</f>
        <v>188.35720000000001</v>
      </c>
      <c r="X12" s="5"/>
    </row>
    <row r="13" spans="1:24" x14ac:dyDescent="0.3">
      <c r="A13" t="s">
        <v>47</v>
      </c>
      <c r="B13" s="18">
        <f>IF('Rate Calculation'!$L$11="U",'Urban Adjusted Rates'!B13,'Rural Adjusted Rates'!B13)</f>
        <v>1.52</v>
      </c>
      <c r="C13" s="19">
        <f>IF('Rate Calculation'!$L$11="U",'Urban Adjusted Rates'!C13,'Rural Adjusted Rates'!C13)</f>
        <v>95.486400000000003</v>
      </c>
      <c r="D13" s="18">
        <f>IF('Rate Calculation'!$L$11="U",'Urban Adjusted Rates'!D13,'Rural Adjusted Rates'!D13)</f>
        <v>1.54</v>
      </c>
      <c r="E13" s="19">
        <f>IF('Rate Calculation'!$L$11="U",'Urban Adjusted Rates'!E13,'Rural Adjusted Rates'!E13)</f>
        <v>90.059200000000004</v>
      </c>
      <c r="F13" s="18">
        <f>IF('Rate Calculation'!$L$11="U",'Urban Adjusted Rates'!F13,'Rural Adjusted Rates'!F13)</f>
        <v>3.7</v>
      </c>
      <c r="G13" s="19">
        <f>IF('Rate Calculation'!$L$11="U",'Urban Adjusted Rates'!G13,'Rural Adjusted Rates'!G13)</f>
        <v>86.765000000000001</v>
      </c>
      <c r="H13" s="16" t="str">
        <f>IF('Rate Calculation'!$L$11="U",'Urban Adjusted Rates'!H13,'Rural Adjusted Rates'!H13)</f>
        <v>LBC1</v>
      </c>
      <c r="I13" s="26">
        <f>IF('Rate Calculation'!$L$11="U",'Urban Adjusted Rates'!I13,'Rural Adjusted Rates'!I13)</f>
        <v>1.43</v>
      </c>
      <c r="J13" s="19">
        <f>IF('Rate Calculation'!$L$11="U",'Urban Adjusted Rates'!J13,'Rural Adjusted Rates'!J13)</f>
        <v>156.5993</v>
      </c>
      <c r="K13" s="18"/>
      <c r="L13" s="19"/>
      <c r="M13" s="5" t="s">
        <v>47</v>
      </c>
      <c r="N13" s="5">
        <f>+C13*'Rate Calculation'!$L$12*'Rate Calculation'!$L$9+(1-'Rate Calculation'!$L$12)*'Labor Alloc. Rates'!C13</f>
        <v>95.486400000000003</v>
      </c>
      <c r="O13" s="5">
        <f>+E13*'Rate Calculation'!$L$12*'Rate Calculation'!$L$9+(1-'Rate Calculation'!$L$12)*'Labor Alloc. Rates'!E13</f>
        <v>90.059200000000004</v>
      </c>
      <c r="P13" s="5">
        <f>+G13*'Rate Calculation'!$L$12*'Rate Calculation'!$L$9+(1-'Rate Calculation'!$L$12)*'Labor Alloc. Rates'!G13</f>
        <v>86.765000000000001</v>
      </c>
      <c r="Q13" s="5">
        <f>+J13*'Rate Calculation'!$L$12*'Rate Calculation'!$L$9+(1-'Rate Calculation'!$L$12)*'Labor Alloc. Rates'!J13</f>
        <v>156.5993</v>
      </c>
      <c r="X13" s="5"/>
    </row>
    <row r="14" spans="1:24" x14ac:dyDescent="0.3">
      <c r="A14" s="9" t="s">
        <v>48</v>
      </c>
      <c r="B14" s="20">
        <f>IF('Rate Calculation'!$L$11="U",'Urban Adjusted Rates'!B14,'Rural Adjusted Rates'!B14)</f>
        <v>1.0900000000000001</v>
      </c>
      <c r="C14" s="21">
        <f>IF('Rate Calculation'!$L$11="U",'Urban Adjusted Rates'!C14,'Rural Adjusted Rates'!C14)</f>
        <v>68.473800000000011</v>
      </c>
      <c r="D14" s="20">
        <f>IF('Rate Calculation'!$L$11="U",'Urban Adjusted Rates'!D14,'Rural Adjusted Rates'!D14)</f>
        <v>1.1100000000000001</v>
      </c>
      <c r="E14" s="21">
        <f>IF('Rate Calculation'!$L$11="U",'Urban Adjusted Rates'!E14,'Rural Adjusted Rates'!E14)</f>
        <v>64.912800000000004</v>
      </c>
      <c r="F14" s="20">
        <f>IF('Rate Calculation'!$L$11="U",'Urban Adjusted Rates'!F14,'Rural Adjusted Rates'!F14)</f>
        <v>4.21</v>
      </c>
      <c r="G14" s="21">
        <f>IF('Rate Calculation'!$L$11="U",'Urban Adjusted Rates'!G14,'Rural Adjusted Rates'!G14)</f>
        <v>98.724499999999992</v>
      </c>
      <c r="H14" s="27" t="str">
        <f>IF('Rate Calculation'!$L$11="U",'Urban Adjusted Rates'!H14,'Rural Adjusted Rates'!H14)</f>
        <v>CDE2</v>
      </c>
      <c r="I14" s="28">
        <f>IF('Rate Calculation'!$L$11="U",'Urban Adjusted Rates'!I14,'Rural Adjusted Rates'!I14)</f>
        <v>1.87</v>
      </c>
      <c r="J14" s="21">
        <f>IF('Rate Calculation'!$L$11="U",'Urban Adjusted Rates'!J14,'Rural Adjusted Rates'!J14)</f>
        <v>204.78370000000001</v>
      </c>
      <c r="K14" s="20"/>
      <c r="L14" s="21"/>
      <c r="M14" s="5" t="s">
        <v>48</v>
      </c>
      <c r="N14" s="5">
        <f>+C14*'Rate Calculation'!$L$12*'Rate Calculation'!$L$9+(1-'Rate Calculation'!$L$12)*'Labor Alloc. Rates'!C14</f>
        <v>68.473800000000011</v>
      </c>
      <c r="O14" s="5">
        <f>+E14*'Rate Calculation'!$L$12*'Rate Calculation'!$L$9+(1-'Rate Calculation'!$L$12)*'Labor Alloc. Rates'!E14</f>
        <v>64.912800000000004</v>
      </c>
      <c r="P14" s="5">
        <f>+G14*'Rate Calculation'!$L$12*'Rate Calculation'!$L$9+(1-'Rate Calculation'!$L$12)*'Labor Alloc. Rates'!G14</f>
        <v>98.724499999999992</v>
      </c>
      <c r="Q14" s="5">
        <f>+J14*'Rate Calculation'!$L$12*'Rate Calculation'!$L$9+(1-'Rate Calculation'!$L$12)*'Labor Alloc. Rates'!J14</f>
        <v>204.78370000000001</v>
      </c>
      <c r="X14" s="5"/>
    </row>
    <row r="15" spans="1:24" x14ac:dyDescent="0.3">
      <c r="A15" t="s">
        <v>50</v>
      </c>
      <c r="B15" s="18">
        <f>IF('Rate Calculation'!$L$11="U",'Urban Adjusted Rates'!B15,'Rural Adjusted Rates'!B15)</f>
        <v>1.27</v>
      </c>
      <c r="C15" s="19">
        <f>IF('Rate Calculation'!$L$11="U",'Urban Adjusted Rates'!C15,'Rural Adjusted Rates'!C15)</f>
        <v>79.781400000000005</v>
      </c>
      <c r="D15" s="18">
        <f>IF('Rate Calculation'!$L$11="U",'Urban Adjusted Rates'!D15,'Rural Adjusted Rates'!D15)</f>
        <v>1.3</v>
      </c>
      <c r="E15" s="19">
        <f>IF('Rate Calculation'!$L$11="U",'Urban Adjusted Rates'!E15,'Rural Adjusted Rates'!E15)</f>
        <v>76.024000000000001</v>
      </c>
      <c r="F15" s="18"/>
      <c r="G15" s="19"/>
      <c r="H15" s="16" t="str">
        <f>IF('Rate Calculation'!$L$11="U",'Urban Adjusted Rates'!H15,'Rural Adjusted Rates'!H15)</f>
        <v>CDE1</v>
      </c>
      <c r="I15" s="26">
        <f>IF('Rate Calculation'!$L$11="U",'Urban Adjusted Rates'!I15,'Rural Adjusted Rates'!I15)</f>
        <v>1.62</v>
      </c>
      <c r="J15" s="19">
        <f>IF('Rate Calculation'!$L$11="U",'Urban Adjusted Rates'!J15,'Rural Adjusted Rates'!J15)</f>
        <v>177.40620000000001</v>
      </c>
      <c r="K15" s="18"/>
      <c r="L15" s="19"/>
      <c r="M15" s="5" t="s">
        <v>50</v>
      </c>
      <c r="N15" s="5">
        <f>+C15*'Rate Calculation'!$L$12*'Rate Calculation'!$L$9+(1-'Rate Calculation'!$L$12)*'Labor Alloc. Rates'!C15</f>
        <v>79.781400000000005</v>
      </c>
      <c r="O15" s="5">
        <f>+E15*'Rate Calculation'!$L$12*'Rate Calculation'!$L$9+(1-'Rate Calculation'!$L$12)*'Labor Alloc. Rates'!E15</f>
        <v>76.024000000000001</v>
      </c>
      <c r="Q15" s="5">
        <f>+J15*'Rate Calculation'!$L$12*'Rate Calculation'!$L$9+(1-'Rate Calculation'!$L$12)*'Labor Alloc. Rates'!J15</f>
        <v>177.40620000000001</v>
      </c>
      <c r="X15" s="5"/>
    </row>
    <row r="16" spans="1:24" x14ac:dyDescent="0.3">
      <c r="A16" s="9" t="s">
        <v>21</v>
      </c>
      <c r="B16" s="20">
        <f>IF('Rate Calculation'!$L$11="U",'Urban Adjusted Rates'!B16,'Rural Adjusted Rates'!B16)</f>
        <v>1.48</v>
      </c>
      <c r="C16" s="21">
        <f>IF('Rate Calculation'!$L$11="U",'Urban Adjusted Rates'!C16,'Rural Adjusted Rates'!C16)</f>
        <v>92.973600000000005</v>
      </c>
      <c r="D16" s="20">
        <f>IF('Rate Calculation'!$L$11="U",'Urban Adjusted Rates'!D16,'Rural Adjusted Rates'!D16)</f>
        <v>1.5</v>
      </c>
      <c r="E16" s="21">
        <f>IF('Rate Calculation'!$L$11="U",'Urban Adjusted Rates'!E16,'Rural Adjusted Rates'!E16)</f>
        <v>87.72</v>
      </c>
      <c r="F16" s="20"/>
      <c r="G16" s="21"/>
      <c r="H16" s="27" t="str">
        <f>IF('Rate Calculation'!$L$11="U",'Urban Adjusted Rates'!H16,'Rural Adjusted Rates'!H16)</f>
        <v>CBC2</v>
      </c>
      <c r="I16" s="28">
        <f>IF('Rate Calculation'!$L$11="U",'Urban Adjusted Rates'!I16,'Rural Adjusted Rates'!I16)</f>
        <v>1.55</v>
      </c>
      <c r="J16" s="21">
        <f>IF('Rate Calculation'!$L$11="U",'Urban Adjusted Rates'!J16,'Rural Adjusted Rates'!J16)</f>
        <v>169.74050000000003</v>
      </c>
      <c r="K16" s="20"/>
      <c r="L16" s="21"/>
      <c r="M16" s="5" t="s">
        <v>21</v>
      </c>
      <c r="N16" s="5">
        <f>+C16*'Rate Calculation'!$L$12*'Rate Calculation'!$L$9+(1-'Rate Calculation'!$L$12)*'Labor Alloc. Rates'!C16</f>
        <v>92.973600000000005</v>
      </c>
      <c r="O16" s="5">
        <f>+E16*'Rate Calculation'!$L$12*'Rate Calculation'!$L$9+(1-'Rate Calculation'!$L$12)*'Labor Alloc. Rates'!E16</f>
        <v>87.72</v>
      </c>
      <c r="Q16" s="5">
        <f>+J16*'Rate Calculation'!$L$12*'Rate Calculation'!$L$9+(1-'Rate Calculation'!$L$12)*'Labor Alloc. Rates'!J16</f>
        <v>169.74050000000003</v>
      </c>
      <c r="X16" s="5"/>
    </row>
    <row r="17" spans="1:24" x14ac:dyDescent="0.3">
      <c r="A17" t="s">
        <v>64</v>
      </c>
      <c r="B17" s="18">
        <f>IF('Rate Calculation'!$L$11="U",'Urban Adjusted Rates'!B17,'Rural Adjusted Rates'!B17)</f>
        <v>1.55</v>
      </c>
      <c r="C17" s="19">
        <f>IF('Rate Calculation'!$L$11="U",'Urban Adjusted Rates'!C17,'Rural Adjusted Rates'!C17)</f>
        <v>97.371000000000009</v>
      </c>
      <c r="D17" s="18">
        <f>IF('Rate Calculation'!$L$11="U",'Urban Adjusted Rates'!D17,'Rural Adjusted Rates'!D17)</f>
        <v>1.55</v>
      </c>
      <c r="E17" s="19">
        <f>IF('Rate Calculation'!$L$11="U",'Urban Adjusted Rates'!E17,'Rural Adjusted Rates'!E17)</f>
        <v>90.643999999999991</v>
      </c>
      <c r="F17" s="18"/>
      <c r="G17" s="19"/>
      <c r="H17" s="16" t="str">
        <f>IF('Rate Calculation'!$L$11="U",'Urban Adjusted Rates'!H17,'Rural Adjusted Rates'!H17)</f>
        <v>CA2</v>
      </c>
      <c r="I17" s="26">
        <f>IF('Rate Calculation'!$L$11="U",'Urban Adjusted Rates'!I17,'Rural Adjusted Rates'!I17)</f>
        <v>1.0900000000000001</v>
      </c>
      <c r="J17" s="19">
        <f>IF('Rate Calculation'!$L$11="U",'Urban Adjusted Rates'!J17,'Rural Adjusted Rates'!J17)</f>
        <v>119.36590000000001</v>
      </c>
      <c r="K17" s="18"/>
      <c r="L17" s="19"/>
      <c r="M17" s="5" t="s">
        <v>64</v>
      </c>
      <c r="N17" s="5">
        <f>+C17*'Rate Calculation'!$L$12*'Rate Calculation'!$L$9+(1-'Rate Calculation'!$L$12)*'Labor Alloc. Rates'!C17</f>
        <v>97.371000000000009</v>
      </c>
      <c r="O17" s="5">
        <f>+E17*'Rate Calculation'!$L$12*'Rate Calculation'!$L$9+(1-'Rate Calculation'!$L$12)*'Labor Alloc. Rates'!E17</f>
        <v>90.643999999999991</v>
      </c>
      <c r="Q17" s="5">
        <f>+J17*'Rate Calculation'!$L$12*'Rate Calculation'!$L$9+(1-'Rate Calculation'!$L$12)*'Labor Alloc. Rates'!J17</f>
        <v>119.36590000000001</v>
      </c>
      <c r="X17" s="5"/>
    </row>
    <row r="18" spans="1:24" x14ac:dyDescent="0.3">
      <c r="A18" s="9" t="s">
        <v>52</v>
      </c>
      <c r="B18" s="20">
        <f>IF('Rate Calculation'!$L$11="U",'Urban Adjusted Rates'!B18,'Rural Adjusted Rates'!B18)</f>
        <v>1.08</v>
      </c>
      <c r="C18" s="21">
        <f>IF('Rate Calculation'!$L$11="U",'Urban Adjusted Rates'!C18,'Rural Adjusted Rates'!C18)</f>
        <v>67.845600000000005</v>
      </c>
      <c r="D18" s="20">
        <f>IF('Rate Calculation'!$L$11="U",'Urban Adjusted Rates'!D18,'Rural Adjusted Rates'!D18)</f>
        <v>1.0900000000000001</v>
      </c>
      <c r="E18" s="21">
        <f>IF('Rate Calculation'!$L$11="U",'Urban Adjusted Rates'!E18,'Rural Adjusted Rates'!E18)</f>
        <v>63.743200000000002</v>
      </c>
      <c r="F18" s="20"/>
      <c r="G18" s="21"/>
      <c r="H18" s="27" t="str">
        <f>IF('Rate Calculation'!$L$11="U",'Urban Adjusted Rates'!H18,'Rural Adjusted Rates'!H18)</f>
        <v>CBC1</v>
      </c>
      <c r="I18" s="28">
        <f>IF('Rate Calculation'!$L$11="U",'Urban Adjusted Rates'!I18,'Rural Adjusted Rates'!I18)</f>
        <v>1.34</v>
      </c>
      <c r="J18" s="21">
        <f>IF('Rate Calculation'!$L$11="U",'Urban Adjusted Rates'!J18,'Rural Adjusted Rates'!J18)</f>
        <v>146.74340000000001</v>
      </c>
      <c r="K18" s="20"/>
      <c r="L18" s="21"/>
      <c r="M18" s="5" t="s">
        <v>52</v>
      </c>
      <c r="N18" s="5">
        <f>+C18*'Rate Calculation'!$L$12*'Rate Calculation'!$L$9+(1-'Rate Calculation'!$L$12)*'Labor Alloc. Rates'!C18</f>
        <v>67.845600000000005</v>
      </c>
      <c r="O18" s="5">
        <f>+E18*'Rate Calculation'!$L$12*'Rate Calculation'!$L$9+(1-'Rate Calculation'!$L$12)*'Labor Alloc. Rates'!E18</f>
        <v>63.743200000000002</v>
      </c>
      <c r="Q18" s="5">
        <f>+J18*'Rate Calculation'!$L$12*'Rate Calculation'!$L$9+(1-'Rate Calculation'!$L$12)*'Labor Alloc. Rates'!J18</f>
        <v>146.74340000000001</v>
      </c>
      <c r="X18" s="5"/>
    </row>
    <row r="19" spans="1:24" x14ac:dyDescent="0.3">
      <c r="A19" t="s">
        <v>53</v>
      </c>
      <c r="B19" s="18"/>
      <c r="C19" s="19"/>
      <c r="D19" s="18"/>
      <c r="E19" s="19"/>
      <c r="F19" s="18"/>
      <c r="G19" s="19"/>
      <c r="H19" s="16" t="str">
        <f>IF('Rate Calculation'!$L$11="U",'Urban Adjusted Rates'!H19,'Rural Adjusted Rates'!H19)</f>
        <v>CA1</v>
      </c>
      <c r="I19" s="26">
        <f>IF('Rate Calculation'!$L$11="U",'Urban Adjusted Rates'!I19,'Rural Adjusted Rates'!I19)</f>
        <v>0.94</v>
      </c>
      <c r="J19" s="19">
        <f>IF('Rate Calculation'!$L$11="U",'Urban Adjusted Rates'!J19,'Rural Adjusted Rates'!J19)</f>
        <v>102.93939999999999</v>
      </c>
      <c r="K19" s="18"/>
      <c r="L19" s="19"/>
      <c r="M19" t="s">
        <v>53</v>
      </c>
      <c r="Q19" s="5">
        <f>+J19*'Rate Calculation'!$L$12*'Rate Calculation'!$L$9+(1-'Rate Calculation'!$L$12)*'Labor Alloc. Rates'!J19</f>
        <v>102.93939999999999</v>
      </c>
    </row>
    <row r="20" spans="1:24" x14ac:dyDescent="0.3">
      <c r="A20" s="9" t="s">
        <v>54</v>
      </c>
      <c r="B20" s="20"/>
      <c r="C20" s="21"/>
      <c r="D20" s="20"/>
      <c r="E20" s="21"/>
      <c r="F20" s="20"/>
      <c r="G20" s="21"/>
      <c r="H20" s="27" t="str">
        <f>IF('Rate Calculation'!$L$11="U",'Urban Adjusted Rates'!H20,'Rural Adjusted Rates'!H20)</f>
        <v>BAB2</v>
      </c>
      <c r="I20" s="28">
        <f>IF('Rate Calculation'!$L$11="U",'Urban Adjusted Rates'!I20,'Rural Adjusted Rates'!I20)</f>
        <v>1.04</v>
      </c>
      <c r="J20" s="21">
        <f>IF('Rate Calculation'!$L$11="U",'Urban Adjusted Rates'!J20,'Rural Adjusted Rates'!J20)</f>
        <v>113.89040000000001</v>
      </c>
      <c r="K20" s="20"/>
      <c r="L20" s="21"/>
      <c r="M20" t="s">
        <v>54</v>
      </c>
      <c r="Q20" s="5">
        <f>+J20*'Rate Calculation'!$L$12*'Rate Calculation'!$L$9+(1-'Rate Calculation'!$L$12)*'Labor Alloc. Rates'!J20</f>
        <v>113.8904</v>
      </c>
    </row>
    <row r="21" spans="1:24" x14ac:dyDescent="0.3">
      <c r="A21" t="s">
        <v>141</v>
      </c>
      <c r="B21" s="18"/>
      <c r="C21" s="19"/>
      <c r="D21" s="18"/>
      <c r="E21" s="19"/>
      <c r="F21" s="18"/>
      <c r="G21" s="19"/>
      <c r="H21" s="16" t="str">
        <f>IF('Rate Calculation'!$L$11="U",'Urban Adjusted Rates'!H21,'Rural Adjusted Rates'!H21)</f>
        <v>BAB1</v>
      </c>
      <c r="I21" s="26">
        <f>IF('Rate Calculation'!$L$11="U",'Urban Adjusted Rates'!I21,'Rural Adjusted Rates'!I21)</f>
        <v>0.99</v>
      </c>
      <c r="J21" s="19">
        <f>IF('Rate Calculation'!$L$11="U",'Urban Adjusted Rates'!J21,'Rural Adjusted Rates'!J21)</f>
        <v>108.4149</v>
      </c>
      <c r="K21" s="18"/>
      <c r="L21" s="19"/>
      <c r="M21" t="s">
        <v>141</v>
      </c>
      <c r="Q21" s="5">
        <f>+J21*'Rate Calculation'!$L$12*'Rate Calculation'!$L$9+(1-'Rate Calculation'!$L$12)*'Labor Alloc. Rates'!J21</f>
        <v>108.41489999999999</v>
      </c>
    </row>
    <row r="22" spans="1:24" x14ac:dyDescent="0.3">
      <c r="A22" s="9" t="s">
        <v>57</v>
      </c>
      <c r="B22" s="20"/>
      <c r="C22" s="21"/>
      <c r="D22" s="20"/>
      <c r="E22" s="21"/>
      <c r="F22" s="20"/>
      <c r="G22" s="21"/>
      <c r="H22" s="27" t="str">
        <f>IF('Rate Calculation'!$L$11="U",'Urban Adjusted Rates'!H22,'Rural Adjusted Rates'!H22)</f>
        <v>PDE2</v>
      </c>
      <c r="I22" s="28">
        <f>IF('Rate Calculation'!$L$11="U",'Urban Adjusted Rates'!I22,'Rural Adjusted Rates'!I22)</f>
        <v>1.57</v>
      </c>
      <c r="J22" s="21">
        <f>IF('Rate Calculation'!$L$11="U",'Urban Adjusted Rates'!J22,'Rural Adjusted Rates'!J22)</f>
        <v>171.9307</v>
      </c>
      <c r="K22" s="20"/>
      <c r="L22" s="21"/>
      <c r="M22" t="s">
        <v>57</v>
      </c>
      <c r="Q22" s="5">
        <f>+J22*'Rate Calculation'!$L$12*'Rate Calculation'!$L$9+(1-'Rate Calculation'!$L$12)*'Labor Alloc. Rates'!J22</f>
        <v>171.9307</v>
      </c>
    </row>
    <row r="23" spans="1:24" x14ac:dyDescent="0.3">
      <c r="A23" t="s">
        <v>25</v>
      </c>
      <c r="B23" s="18"/>
      <c r="C23" s="19"/>
      <c r="D23" s="18"/>
      <c r="E23" s="19"/>
      <c r="F23" s="18"/>
      <c r="G23" s="19"/>
      <c r="H23" s="16" t="str">
        <f>IF('Rate Calculation'!$L$11="U",'Urban Adjusted Rates'!H23,'Rural Adjusted Rates'!H23)</f>
        <v>PDE1</v>
      </c>
      <c r="I23" s="26">
        <f>IF('Rate Calculation'!$L$11="U",'Urban Adjusted Rates'!I23,'Rural Adjusted Rates'!I23)</f>
        <v>1.47</v>
      </c>
      <c r="J23" s="19">
        <f>IF('Rate Calculation'!$L$11="U",'Urban Adjusted Rates'!J23,'Rural Adjusted Rates'!J23)</f>
        <v>160.97970000000001</v>
      </c>
      <c r="K23" s="18"/>
      <c r="L23" s="19"/>
      <c r="M23" t="s">
        <v>25</v>
      </c>
      <c r="Q23" s="5">
        <f>+J23*'Rate Calculation'!$L$12*'Rate Calculation'!$L$9+(1-'Rate Calculation'!$L$12)*'Labor Alloc. Rates'!J23</f>
        <v>160.97970000000001</v>
      </c>
    </row>
    <row r="24" spans="1:24" x14ac:dyDescent="0.3">
      <c r="A24" s="9" t="s">
        <v>59</v>
      </c>
      <c r="B24" s="20"/>
      <c r="C24" s="21"/>
      <c r="D24" s="20"/>
      <c r="E24" s="21"/>
      <c r="F24" s="20"/>
      <c r="G24" s="21"/>
      <c r="H24" s="27" t="str">
        <f>IF('Rate Calculation'!$L$11="U",'Urban Adjusted Rates'!H24,'Rural Adjusted Rates'!H24)</f>
        <v>PBC2</v>
      </c>
      <c r="I24" s="28">
        <f>IF('Rate Calculation'!$L$11="U",'Urban Adjusted Rates'!I24,'Rural Adjusted Rates'!I24)</f>
        <v>1.22</v>
      </c>
      <c r="J24" s="21">
        <f>IF('Rate Calculation'!$L$11="U",'Urban Adjusted Rates'!J24,'Rural Adjusted Rates'!J24)</f>
        <v>133.60220000000001</v>
      </c>
      <c r="K24" s="20"/>
      <c r="L24" s="21"/>
      <c r="M24" t="s">
        <v>59</v>
      </c>
      <c r="Q24" s="5">
        <f>+J24*'Rate Calculation'!$L$12*'Rate Calculation'!$L$9+(1-'Rate Calculation'!$L$12)*'Labor Alloc. Rates'!J24</f>
        <v>133.60220000000001</v>
      </c>
    </row>
    <row r="25" spans="1:24" x14ac:dyDescent="0.3">
      <c r="A25" t="s">
        <v>61</v>
      </c>
      <c r="B25" s="18"/>
      <c r="C25" s="19"/>
      <c r="D25" s="18"/>
      <c r="E25" s="19"/>
      <c r="F25" s="18"/>
      <c r="G25" s="19"/>
      <c r="H25" s="16" t="str">
        <f>IF('Rate Calculation'!$L$11="U",'Urban Adjusted Rates'!H25,'Rural Adjusted Rates'!H25)</f>
        <v>PA2</v>
      </c>
      <c r="I25" s="26">
        <f>IF('Rate Calculation'!$L$11="U",'Urban Adjusted Rates'!I25,'Rural Adjusted Rates'!I25)</f>
        <v>0.71</v>
      </c>
      <c r="J25" s="19">
        <f>IF('Rate Calculation'!$L$11="U",'Urban Adjusted Rates'!J25,'Rural Adjusted Rates'!J25)</f>
        <v>77.752099999999999</v>
      </c>
      <c r="K25" s="18"/>
      <c r="L25" s="19"/>
      <c r="M25" t="s">
        <v>61</v>
      </c>
      <c r="Q25" s="5">
        <f>+J25*'Rate Calculation'!$L$12*'Rate Calculation'!$L$9+(1-'Rate Calculation'!$L$12)*'Labor Alloc. Rates'!J25</f>
        <v>77.752099999999999</v>
      </c>
    </row>
    <row r="26" spans="1:24" x14ac:dyDescent="0.3">
      <c r="A26" s="9" t="s">
        <v>63</v>
      </c>
      <c r="B26" s="20"/>
      <c r="C26" s="21"/>
      <c r="D26" s="20"/>
      <c r="E26" s="21"/>
      <c r="F26" s="20"/>
      <c r="G26" s="21"/>
      <c r="H26" s="27" t="str">
        <f>IF('Rate Calculation'!$L$11="U",'Urban Adjusted Rates'!H26,'Rural Adjusted Rates'!H26)</f>
        <v>PBC1</v>
      </c>
      <c r="I26" s="28">
        <f>IF('Rate Calculation'!$L$11="U",'Urban Adjusted Rates'!I26,'Rural Adjusted Rates'!I26)</f>
        <v>1.1299999999999999</v>
      </c>
      <c r="J26" s="21">
        <f>IF('Rate Calculation'!$L$11="U",'Urban Adjusted Rates'!J26,'Rural Adjusted Rates'!J26)</f>
        <v>123.74629999999999</v>
      </c>
      <c r="K26" s="20"/>
      <c r="L26" s="21"/>
      <c r="M26" t="s">
        <v>63</v>
      </c>
      <c r="Q26" s="5">
        <f>+J26*'Rate Calculation'!$L$12*'Rate Calculation'!$L$9+(1-'Rate Calculation'!$L$12)*'Labor Alloc. Rates'!J26</f>
        <v>123.74629999999999</v>
      </c>
    </row>
    <row r="27" spans="1:24" x14ac:dyDescent="0.3">
      <c r="A27" t="s">
        <v>65</v>
      </c>
      <c r="B27" s="22"/>
      <c r="C27" s="23"/>
      <c r="D27" s="22"/>
      <c r="E27" s="23"/>
      <c r="F27" s="22"/>
      <c r="G27" s="23"/>
      <c r="H27" s="29" t="str">
        <f>IF('Rate Calculation'!$L$11="U",'Urban Adjusted Rates'!H27,'Rural Adjusted Rates'!H27)</f>
        <v>PA1</v>
      </c>
      <c r="I27" s="30">
        <f>IF('Rate Calculation'!$L$11="U",'Urban Adjusted Rates'!I27,'Rural Adjusted Rates'!I27)</f>
        <v>0.66</v>
      </c>
      <c r="J27" s="23">
        <f>IF('Rate Calculation'!$L$11="U",'Urban Adjusted Rates'!J27,'Rural Adjusted Rates'!J27)</f>
        <v>72.276600000000002</v>
      </c>
      <c r="K27" s="22"/>
      <c r="L27" s="23"/>
      <c r="M27" t="s">
        <v>65</v>
      </c>
      <c r="Q27" s="5">
        <f>+J27*'Rate Calculation'!$L$12*'Rate Calculation'!$L$9+(1-'Rate Calculation'!$L$12)*'Labor Alloc. Rates'!J27</f>
        <v>72.276600000000002</v>
      </c>
    </row>
    <row r="28" spans="1:24" x14ac:dyDescent="0.3">
      <c r="A28" t="s">
        <v>6</v>
      </c>
      <c r="B28" s="1">
        <f>IF('Rate Calculation'!$L$11="U",'Urban Adjusted Rates'!B28,'Rural Adjusted Rates'!B28)</f>
        <v>98.07</v>
      </c>
    </row>
    <row r="30" spans="1:24" x14ac:dyDescent="0.3">
      <c r="A30" t="s">
        <v>123</v>
      </c>
      <c r="B30" s="13">
        <f t="shared" ref="B30:G30" si="1">MAX(B3:B18)</f>
        <v>1.92</v>
      </c>
      <c r="C30" s="1">
        <f t="shared" si="1"/>
        <v>120.61439999999999</v>
      </c>
      <c r="D30" s="13">
        <f t="shared" si="1"/>
        <v>1.69</v>
      </c>
      <c r="E30" s="1">
        <f t="shared" si="1"/>
        <v>98.831199999999995</v>
      </c>
      <c r="F30" s="13">
        <f t="shared" si="1"/>
        <v>4.21</v>
      </c>
      <c r="G30" s="1">
        <f t="shared" si="1"/>
        <v>98.724499999999992</v>
      </c>
      <c r="H30" s="13"/>
      <c r="I30" s="13">
        <f>MAX(I3:I27)</f>
        <v>4.0599999999999996</v>
      </c>
      <c r="J30" s="1">
        <f>MAX(J3:J27)</f>
        <v>444.61059999999998</v>
      </c>
      <c r="K30" s="13">
        <f>MAX(K3:K18)</f>
        <v>3.24</v>
      </c>
      <c r="L30" s="1">
        <f>MAX(L3:L18)</f>
        <v>267.68880000000001</v>
      </c>
    </row>
    <row r="31" spans="1:24" x14ac:dyDescent="0.3">
      <c r="A31" t="s">
        <v>125</v>
      </c>
      <c r="B31" t="s">
        <v>35</v>
      </c>
      <c r="D31" t="s">
        <v>35</v>
      </c>
      <c r="F31" t="s">
        <v>48</v>
      </c>
      <c r="I31" t="s">
        <v>32</v>
      </c>
      <c r="K31" t="s">
        <v>31</v>
      </c>
    </row>
    <row r="32" spans="1:24" x14ac:dyDescent="0.3">
      <c r="A32" t="s">
        <v>124</v>
      </c>
      <c r="B32" s="13">
        <f t="shared" ref="B32:G32" si="2">MIN(B3:B18)</f>
        <v>1.08</v>
      </c>
      <c r="C32" s="1">
        <f t="shared" si="2"/>
        <v>67.845600000000005</v>
      </c>
      <c r="D32" s="13">
        <f t="shared" si="2"/>
        <v>1.0900000000000001</v>
      </c>
      <c r="E32" s="1">
        <f t="shared" si="2"/>
        <v>63.743200000000002</v>
      </c>
      <c r="F32" s="13">
        <f t="shared" si="2"/>
        <v>0.68</v>
      </c>
      <c r="G32" s="1">
        <f t="shared" si="2"/>
        <v>15.946000000000002</v>
      </c>
      <c r="H32" s="13"/>
      <c r="I32" s="13">
        <f>MIN(I3:I27)</f>
        <v>0.66</v>
      </c>
      <c r="J32" s="1">
        <f>MIN(J3:J27)</f>
        <v>72.276600000000002</v>
      </c>
      <c r="K32" s="13">
        <f>MIN(K3:K18)</f>
        <v>0.72</v>
      </c>
      <c r="L32" s="1">
        <f>MIN(L3:L18)</f>
        <v>59.486400000000003</v>
      </c>
    </row>
    <row r="33" spans="1:11" x14ac:dyDescent="0.3">
      <c r="A33" t="s">
        <v>126</v>
      </c>
      <c r="B33" t="s">
        <v>52</v>
      </c>
      <c r="D33" t="s">
        <v>52</v>
      </c>
      <c r="F33" t="s">
        <v>31</v>
      </c>
      <c r="I33" t="s">
        <v>127</v>
      </c>
      <c r="K33" t="s">
        <v>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BA908-E07F-4317-8E10-F9EBF998555F}">
  <dimension ref="A1:L28"/>
  <sheetViews>
    <sheetView workbookViewId="0">
      <selection activeCell="G1" sqref="G1"/>
    </sheetView>
  </sheetViews>
  <sheetFormatPr defaultRowHeight="14.4" x14ac:dyDescent="0.3"/>
  <cols>
    <col min="1" max="1" width="13.6640625" style="7" bestFit="1" customWidth="1"/>
    <col min="2" max="16384" width="8.88671875" style="7"/>
  </cols>
  <sheetData>
    <row r="1" spans="1:12" x14ac:dyDescent="0.3">
      <c r="A1" s="7" t="s">
        <v>26</v>
      </c>
      <c r="B1" s="7" t="s">
        <v>1</v>
      </c>
      <c r="C1" s="7" t="s">
        <v>1</v>
      </c>
      <c r="D1" s="7" t="s">
        <v>2</v>
      </c>
      <c r="E1" s="7" t="s">
        <v>2</v>
      </c>
      <c r="F1" s="7" t="s">
        <v>3</v>
      </c>
      <c r="G1" s="7" t="s">
        <v>3</v>
      </c>
      <c r="H1" s="7" t="s">
        <v>4</v>
      </c>
      <c r="I1" s="7" t="s">
        <v>4</v>
      </c>
      <c r="J1" s="7" t="s">
        <v>4</v>
      </c>
      <c r="K1" s="7" t="s">
        <v>5</v>
      </c>
      <c r="L1" s="7" t="s">
        <v>5</v>
      </c>
    </row>
    <row r="2" spans="1:12" x14ac:dyDescent="0.3">
      <c r="A2" s="7" t="s">
        <v>27</v>
      </c>
      <c r="B2" s="7" t="s">
        <v>28</v>
      </c>
      <c r="C2" s="7" t="s">
        <v>29</v>
      </c>
      <c r="D2" s="7" t="s">
        <v>28</v>
      </c>
      <c r="E2" s="7" t="s">
        <v>29</v>
      </c>
      <c r="F2" s="7" t="s">
        <v>28</v>
      </c>
      <c r="G2" s="7" t="s">
        <v>29</v>
      </c>
      <c r="H2" s="7" t="s">
        <v>30</v>
      </c>
      <c r="I2" s="7" t="s">
        <v>28</v>
      </c>
      <c r="J2" s="7" t="s">
        <v>29</v>
      </c>
      <c r="K2" s="7" t="s">
        <v>28</v>
      </c>
      <c r="L2" s="7" t="s">
        <v>29</v>
      </c>
    </row>
    <row r="3" spans="1:12" x14ac:dyDescent="0.3">
      <c r="A3" s="7" t="s">
        <v>31</v>
      </c>
      <c r="B3" s="53">
        <v>1.53</v>
      </c>
      <c r="C3" s="54">
        <f>+B3*'Unadjusted Federal Rates'!$B$2</f>
        <v>96.114599999999996</v>
      </c>
      <c r="D3" s="53">
        <v>1.49</v>
      </c>
      <c r="E3" s="54">
        <f>+D3*'Unadjusted Federal Rates'!$B$3</f>
        <v>87.135199999999998</v>
      </c>
      <c r="F3" s="53">
        <v>0.68</v>
      </c>
      <c r="G3" s="54">
        <f>+F3*'Unadjusted Federal Rates'!$B$4</f>
        <v>15.946000000000002</v>
      </c>
      <c r="H3" s="7" t="s">
        <v>32</v>
      </c>
      <c r="I3" s="53">
        <v>4.0599999999999996</v>
      </c>
      <c r="J3" s="54">
        <f>+I3*'Unadjusted Federal Rates'!$B$5</f>
        <v>444.61059999999998</v>
      </c>
      <c r="K3" s="53">
        <v>3.24</v>
      </c>
      <c r="L3" s="54">
        <f>+K3*'Unadjusted Federal Rates'!$B$6</f>
        <v>267.68880000000001</v>
      </c>
    </row>
    <row r="4" spans="1:12" x14ac:dyDescent="0.3">
      <c r="A4" s="7" t="s">
        <v>33</v>
      </c>
      <c r="B4" s="53">
        <v>1.7</v>
      </c>
      <c r="C4" s="54">
        <f>+B4*'Unadjusted Federal Rates'!$B$2</f>
        <v>106.794</v>
      </c>
      <c r="D4" s="53">
        <v>1.63</v>
      </c>
      <c r="E4" s="54">
        <f>+D4*'Unadjusted Federal Rates'!$B$3</f>
        <v>95.322399999999988</v>
      </c>
      <c r="F4" s="53">
        <v>1.82</v>
      </c>
      <c r="G4" s="54">
        <f>+F4*'Unadjusted Federal Rates'!$B$4</f>
        <v>42.679000000000002</v>
      </c>
      <c r="H4" s="7" t="s">
        <v>34</v>
      </c>
      <c r="I4" s="53">
        <v>3.07</v>
      </c>
      <c r="J4" s="54">
        <f>+I4*'Unadjusted Federal Rates'!$B$5</f>
        <v>336.19569999999999</v>
      </c>
      <c r="K4" s="53">
        <v>2.5299999999999998</v>
      </c>
      <c r="L4" s="54">
        <f>+K4*'Unadjusted Federal Rates'!$B$6</f>
        <v>209.02859999999998</v>
      </c>
    </row>
    <row r="5" spans="1:12" x14ac:dyDescent="0.3">
      <c r="A5" s="7" t="s">
        <v>35</v>
      </c>
      <c r="B5" s="53">
        <v>1.88</v>
      </c>
      <c r="C5" s="54">
        <f>+B5*'Unadjusted Federal Rates'!$B$2</f>
        <v>118.10159999999999</v>
      </c>
      <c r="D5" s="53">
        <v>1.69</v>
      </c>
      <c r="E5" s="54">
        <f>+D5*'Unadjusted Federal Rates'!$B$3</f>
        <v>98.831199999999995</v>
      </c>
      <c r="F5" s="53">
        <v>2.67</v>
      </c>
      <c r="G5" s="54">
        <f>+F5*'Unadjusted Federal Rates'!$B$4</f>
        <v>62.611499999999999</v>
      </c>
      <c r="H5" s="7" t="s">
        <v>138</v>
      </c>
      <c r="I5" s="53">
        <v>2.93</v>
      </c>
      <c r="J5" s="54">
        <f>+I5*'Unadjusted Federal Rates'!$B$5</f>
        <v>320.86430000000001</v>
      </c>
      <c r="K5" s="53">
        <v>1.84</v>
      </c>
      <c r="L5" s="54">
        <f>+K5*'Unadjusted Federal Rates'!$B$6</f>
        <v>152.02080000000001</v>
      </c>
    </row>
    <row r="6" spans="1:12" x14ac:dyDescent="0.3">
      <c r="A6" s="7" t="s">
        <v>36</v>
      </c>
      <c r="B6" s="53">
        <v>1.92</v>
      </c>
      <c r="C6" s="54">
        <f>+B6*'Unadjusted Federal Rates'!$B$2</f>
        <v>120.61439999999999</v>
      </c>
      <c r="D6" s="53">
        <v>1.53</v>
      </c>
      <c r="E6" s="54">
        <f>+D6*'Unadjusted Federal Rates'!$B$3</f>
        <v>89.474400000000003</v>
      </c>
      <c r="F6" s="53">
        <v>1.46</v>
      </c>
      <c r="G6" s="54">
        <f>+F6*'Unadjusted Federal Rates'!$B$4</f>
        <v>34.236999999999995</v>
      </c>
      <c r="H6" s="7" t="s">
        <v>37</v>
      </c>
      <c r="I6" s="53">
        <v>2.4</v>
      </c>
      <c r="J6" s="54">
        <f>+I6*'Unadjusted Federal Rates'!$B$5</f>
        <v>262.82400000000001</v>
      </c>
      <c r="K6" s="53">
        <v>1.33</v>
      </c>
      <c r="L6" s="54">
        <f>+K6*'Unadjusted Federal Rates'!$B$6</f>
        <v>109.88460000000001</v>
      </c>
    </row>
    <row r="7" spans="1:12" x14ac:dyDescent="0.3">
      <c r="A7" s="7" t="s">
        <v>38</v>
      </c>
      <c r="B7" s="53">
        <v>1.42</v>
      </c>
      <c r="C7" s="54">
        <f>+B7*'Unadjusted Federal Rates'!$B$2</f>
        <v>89.204399999999993</v>
      </c>
      <c r="D7" s="53">
        <v>1.41</v>
      </c>
      <c r="E7" s="54">
        <f>+D7*'Unadjusted Federal Rates'!$B$3</f>
        <v>82.456799999999987</v>
      </c>
      <c r="F7" s="53">
        <v>2.34</v>
      </c>
      <c r="G7" s="54">
        <f>+F7*'Unadjusted Federal Rates'!$B$4</f>
        <v>54.872999999999998</v>
      </c>
      <c r="H7" s="7" t="s">
        <v>137</v>
      </c>
      <c r="I7" s="53">
        <v>1.99</v>
      </c>
      <c r="J7" s="54">
        <f>+I7*'Unadjusted Federal Rates'!$B$5</f>
        <v>217.92490000000001</v>
      </c>
      <c r="K7" s="53">
        <v>0.96</v>
      </c>
      <c r="L7" s="54">
        <f>+K7*'Unadjusted Federal Rates'!$B$6</f>
        <v>79.315200000000004</v>
      </c>
    </row>
    <row r="8" spans="1:12" x14ac:dyDescent="0.3">
      <c r="A8" s="7" t="s">
        <v>39</v>
      </c>
      <c r="B8" s="53">
        <v>1.61</v>
      </c>
      <c r="C8" s="54">
        <f>+B8*'Unadjusted Federal Rates'!$B$2</f>
        <v>101.14020000000001</v>
      </c>
      <c r="D8" s="53">
        <v>1.6</v>
      </c>
      <c r="E8" s="54">
        <f>+D8*'Unadjusted Federal Rates'!$B$3</f>
        <v>93.567999999999998</v>
      </c>
      <c r="F8" s="53">
        <v>2.98</v>
      </c>
      <c r="G8" s="54">
        <f>+F8*'Unadjusted Federal Rates'!$B$4</f>
        <v>69.881</v>
      </c>
      <c r="H8" s="7" t="s">
        <v>40</v>
      </c>
      <c r="I8" s="53">
        <v>2.2400000000000002</v>
      </c>
      <c r="J8" s="54">
        <f>+I8*'Unadjusted Federal Rates'!$B$5</f>
        <v>245.30240000000003</v>
      </c>
      <c r="K8" s="53">
        <v>0.72</v>
      </c>
      <c r="L8" s="54">
        <f>+K8*'Unadjusted Federal Rates'!$B$6</f>
        <v>59.486400000000003</v>
      </c>
    </row>
    <row r="9" spans="1:12" x14ac:dyDescent="0.3">
      <c r="A9" s="7" t="s">
        <v>41</v>
      </c>
      <c r="B9" s="53">
        <v>1.67</v>
      </c>
      <c r="C9" s="54">
        <f>+B9*'Unadjusted Federal Rates'!$B$2</f>
        <v>104.90939999999999</v>
      </c>
      <c r="D9" s="53">
        <v>1.64</v>
      </c>
      <c r="E9" s="54">
        <f>+D9*'Unadjusted Federal Rates'!$B$3</f>
        <v>95.907199999999989</v>
      </c>
      <c r="F9" s="53">
        <v>2.04</v>
      </c>
      <c r="G9" s="54">
        <f>+F9*'Unadjusted Federal Rates'!$B$4</f>
        <v>47.838000000000001</v>
      </c>
      <c r="H9" s="7" t="s">
        <v>136</v>
      </c>
      <c r="I9" s="53">
        <v>1.86</v>
      </c>
      <c r="J9" s="54">
        <f>+I9*'Unadjusted Federal Rates'!$B$5</f>
        <v>203.68860000000001</v>
      </c>
      <c r="K9" s="53">
        <v>0</v>
      </c>
      <c r="L9" s="54">
        <f>+K9*'Unadjusted Federal Rates'!$B$6</f>
        <v>0</v>
      </c>
    </row>
    <row r="10" spans="1:12" x14ac:dyDescent="0.3">
      <c r="A10" s="7" t="s">
        <v>42</v>
      </c>
      <c r="B10" s="53">
        <v>1.1599999999999999</v>
      </c>
      <c r="C10" s="54">
        <f>+B10*'Unadjusted Federal Rates'!$B$2</f>
        <v>72.871200000000002</v>
      </c>
      <c r="D10" s="53">
        <v>1.1499999999999999</v>
      </c>
      <c r="E10" s="54">
        <f>+D10*'Unadjusted Federal Rates'!$B$3</f>
        <v>67.251999999999995</v>
      </c>
      <c r="F10" s="53">
        <v>2.86</v>
      </c>
      <c r="G10" s="54">
        <f>+F10*'Unadjusted Federal Rates'!$B$4</f>
        <v>67.066999999999993</v>
      </c>
      <c r="H10" s="7" t="s">
        <v>43</v>
      </c>
      <c r="I10" s="53">
        <v>2.08</v>
      </c>
      <c r="J10" s="54">
        <f>+I10*'Unadjusted Federal Rates'!$B$5</f>
        <v>227.78080000000003</v>
      </c>
      <c r="K10" s="53">
        <v>0</v>
      </c>
      <c r="L10" s="54">
        <f>+K10*'Unadjusted Federal Rates'!$B$6</f>
        <v>0</v>
      </c>
    </row>
    <row r="11" spans="1:12" x14ac:dyDescent="0.3">
      <c r="A11" s="7" t="s">
        <v>44</v>
      </c>
      <c r="B11" s="53">
        <v>1.1299999999999999</v>
      </c>
      <c r="C11" s="54">
        <f>+B11*'Unadjusted Federal Rates'!$B$2</f>
        <v>70.986599999999996</v>
      </c>
      <c r="D11" s="53">
        <v>1.18</v>
      </c>
      <c r="E11" s="54">
        <f>+D11*'Unadjusted Federal Rates'!$B$3</f>
        <v>69.006399999999999</v>
      </c>
      <c r="F11" s="53">
        <v>3.53</v>
      </c>
      <c r="G11" s="54">
        <f>+F11*'Unadjusted Federal Rates'!$B$4</f>
        <v>82.778499999999994</v>
      </c>
      <c r="H11" s="7" t="s">
        <v>135</v>
      </c>
      <c r="I11" s="53">
        <v>1.73</v>
      </c>
      <c r="J11" s="54">
        <f>+I11*'Unadjusted Federal Rates'!$B$5</f>
        <v>189.45230000000001</v>
      </c>
      <c r="K11" s="53">
        <v>0</v>
      </c>
      <c r="L11" s="54">
        <f>+K11*'Unadjusted Federal Rates'!$B$6</f>
        <v>0</v>
      </c>
    </row>
    <row r="12" spans="1:12" x14ac:dyDescent="0.3">
      <c r="A12" s="7" t="s">
        <v>45</v>
      </c>
      <c r="B12" s="53">
        <v>1.42</v>
      </c>
      <c r="C12" s="54">
        <f>+B12*'Unadjusted Federal Rates'!$B$2</f>
        <v>89.204399999999993</v>
      </c>
      <c r="D12" s="53">
        <v>1.45</v>
      </c>
      <c r="E12" s="54">
        <f>+D12*'Unadjusted Federal Rates'!$B$3</f>
        <v>84.795999999999992</v>
      </c>
      <c r="F12" s="53">
        <v>2.99</v>
      </c>
      <c r="G12" s="54">
        <f>+F12*'Unadjusted Federal Rates'!$B$4</f>
        <v>70.115499999999997</v>
      </c>
      <c r="H12" s="7" t="s">
        <v>46</v>
      </c>
      <c r="I12" s="53">
        <v>1.72</v>
      </c>
      <c r="J12" s="54">
        <f>+I12*'Unadjusted Federal Rates'!$B$5</f>
        <v>188.35720000000001</v>
      </c>
      <c r="K12" s="53">
        <v>0</v>
      </c>
      <c r="L12" s="54">
        <f>+K12*'Unadjusted Federal Rates'!$B$6</f>
        <v>0</v>
      </c>
    </row>
    <row r="13" spans="1:12" x14ac:dyDescent="0.3">
      <c r="A13" s="7" t="s">
        <v>47</v>
      </c>
      <c r="B13" s="53">
        <v>1.52</v>
      </c>
      <c r="C13" s="54">
        <f>+B13*'Unadjusted Federal Rates'!$B$2</f>
        <v>95.486400000000003</v>
      </c>
      <c r="D13" s="53">
        <v>1.54</v>
      </c>
      <c r="E13" s="54">
        <f>+D13*'Unadjusted Federal Rates'!$B$3</f>
        <v>90.059200000000004</v>
      </c>
      <c r="F13" s="53">
        <v>3.7</v>
      </c>
      <c r="G13" s="54">
        <f>+F13*'Unadjusted Federal Rates'!$B$4</f>
        <v>86.765000000000001</v>
      </c>
      <c r="H13" s="7" t="s">
        <v>134</v>
      </c>
      <c r="I13" s="53">
        <v>1.43</v>
      </c>
      <c r="J13" s="54">
        <f>+I13*'Unadjusted Federal Rates'!$B$5</f>
        <v>156.5993</v>
      </c>
      <c r="K13" s="53">
        <v>0</v>
      </c>
      <c r="L13" s="54">
        <f>+K13*'Unadjusted Federal Rates'!$B$6</f>
        <v>0</v>
      </c>
    </row>
    <row r="14" spans="1:12" x14ac:dyDescent="0.3">
      <c r="A14" s="7" t="s">
        <v>48</v>
      </c>
      <c r="B14" s="53">
        <v>1.0900000000000001</v>
      </c>
      <c r="C14" s="54">
        <f>+B14*'Unadjusted Federal Rates'!$B$2</f>
        <v>68.473800000000011</v>
      </c>
      <c r="D14" s="53">
        <v>1.1100000000000001</v>
      </c>
      <c r="E14" s="54">
        <f>+D14*'Unadjusted Federal Rates'!$B$3</f>
        <v>64.912800000000004</v>
      </c>
      <c r="F14" s="53">
        <v>4.21</v>
      </c>
      <c r="G14" s="54">
        <f>+F14*'Unadjusted Federal Rates'!$B$4</f>
        <v>98.724499999999992</v>
      </c>
      <c r="H14" s="7" t="s">
        <v>49</v>
      </c>
      <c r="I14" s="53">
        <v>1.87</v>
      </c>
      <c r="J14" s="54">
        <f>+I14*'Unadjusted Federal Rates'!$B$5</f>
        <v>204.78370000000001</v>
      </c>
      <c r="K14" s="53">
        <v>0</v>
      </c>
      <c r="L14" s="54">
        <f>+K14*'Unadjusted Federal Rates'!$B$6</f>
        <v>0</v>
      </c>
    </row>
    <row r="15" spans="1:12" x14ac:dyDescent="0.3">
      <c r="A15" s="7" t="s">
        <v>50</v>
      </c>
      <c r="B15" s="53">
        <v>1.27</v>
      </c>
      <c r="C15" s="54">
        <f>+B15*'Unadjusted Federal Rates'!$B$2</f>
        <v>79.781400000000005</v>
      </c>
      <c r="D15" s="53">
        <v>1.3</v>
      </c>
      <c r="E15" s="54">
        <f>+D15*'Unadjusted Federal Rates'!$B$3</f>
        <v>76.024000000000001</v>
      </c>
      <c r="F15" s="53">
        <v>0</v>
      </c>
      <c r="G15" s="54">
        <f>+F15*'Unadjusted Federal Rates'!$B$4</f>
        <v>0</v>
      </c>
      <c r="H15" s="7" t="s">
        <v>133</v>
      </c>
      <c r="I15" s="53">
        <v>1.62</v>
      </c>
      <c r="J15" s="54">
        <f>+I15*'Unadjusted Federal Rates'!$B$5</f>
        <v>177.40620000000001</v>
      </c>
      <c r="K15" s="53">
        <v>0</v>
      </c>
      <c r="L15" s="54">
        <f>+K15*'Unadjusted Federal Rates'!$B$6</f>
        <v>0</v>
      </c>
    </row>
    <row r="16" spans="1:12" x14ac:dyDescent="0.3">
      <c r="A16" s="7" t="s">
        <v>21</v>
      </c>
      <c r="B16" s="53">
        <v>1.48</v>
      </c>
      <c r="C16" s="54">
        <f>+B16*'Unadjusted Federal Rates'!$B$2</f>
        <v>92.973600000000005</v>
      </c>
      <c r="D16" s="53">
        <v>1.5</v>
      </c>
      <c r="E16" s="54">
        <f>+D16*'Unadjusted Federal Rates'!$B$3</f>
        <v>87.72</v>
      </c>
      <c r="F16" s="53">
        <v>0</v>
      </c>
      <c r="G16" s="54">
        <f>+F16*'Unadjusted Federal Rates'!$B$4</f>
        <v>0</v>
      </c>
      <c r="H16" s="7" t="s">
        <v>8</v>
      </c>
      <c r="I16" s="53">
        <v>1.55</v>
      </c>
      <c r="J16" s="54">
        <f>+I16*'Unadjusted Federal Rates'!$B$5</f>
        <v>169.74050000000003</v>
      </c>
      <c r="K16" s="53">
        <v>0</v>
      </c>
      <c r="L16" s="54">
        <f>+K16*'Unadjusted Federal Rates'!$B$6</f>
        <v>0</v>
      </c>
    </row>
    <row r="17" spans="1:12" x14ac:dyDescent="0.3">
      <c r="A17" s="7" t="s">
        <v>64</v>
      </c>
      <c r="B17" s="53">
        <v>1.55</v>
      </c>
      <c r="C17" s="54">
        <f>+B17*'Unadjusted Federal Rates'!$B$2</f>
        <v>97.371000000000009</v>
      </c>
      <c r="D17" s="53">
        <v>1.55</v>
      </c>
      <c r="E17" s="54">
        <f>+D17*'Unadjusted Federal Rates'!$B$3</f>
        <v>90.643999999999991</v>
      </c>
      <c r="F17" s="53">
        <v>0</v>
      </c>
      <c r="G17" s="54">
        <f>+F17*'Unadjusted Federal Rates'!$B$4</f>
        <v>0</v>
      </c>
      <c r="H17" s="7" t="s">
        <v>51</v>
      </c>
      <c r="I17" s="53">
        <v>1.0900000000000001</v>
      </c>
      <c r="J17" s="54">
        <f>+I17*'Unadjusted Federal Rates'!$B$5</f>
        <v>119.36590000000001</v>
      </c>
      <c r="K17" s="53">
        <v>0</v>
      </c>
      <c r="L17" s="54">
        <f>+K17*'Unadjusted Federal Rates'!$B$6</f>
        <v>0</v>
      </c>
    </row>
    <row r="18" spans="1:12" x14ac:dyDescent="0.3">
      <c r="A18" s="7" t="s">
        <v>52</v>
      </c>
      <c r="B18" s="53">
        <v>1.08</v>
      </c>
      <c r="C18" s="54">
        <f>+B18*'Unadjusted Federal Rates'!$B$2</f>
        <v>67.845600000000005</v>
      </c>
      <c r="D18" s="53">
        <v>1.0900000000000001</v>
      </c>
      <c r="E18" s="54">
        <f>+D18*'Unadjusted Federal Rates'!$B$3</f>
        <v>63.743200000000002</v>
      </c>
      <c r="F18" s="53">
        <v>0</v>
      </c>
      <c r="G18" s="54">
        <f>+F18*'Unadjusted Federal Rates'!$B$4</f>
        <v>0</v>
      </c>
      <c r="H18" s="7" t="s">
        <v>132</v>
      </c>
      <c r="I18" s="53">
        <v>1.34</v>
      </c>
      <c r="J18" s="54">
        <f>+I18*'Unadjusted Federal Rates'!$B$5</f>
        <v>146.74340000000001</v>
      </c>
      <c r="K18" s="53">
        <v>0</v>
      </c>
      <c r="L18" s="54">
        <f>+K18*'Unadjusted Federal Rates'!$B$6</f>
        <v>0</v>
      </c>
    </row>
    <row r="19" spans="1:12" x14ac:dyDescent="0.3">
      <c r="A19" s="7" t="s">
        <v>53</v>
      </c>
      <c r="B19" s="53">
        <v>0</v>
      </c>
      <c r="C19" s="54">
        <f>+B19*'Unadjusted Federal Rates'!$B$2</f>
        <v>0</v>
      </c>
      <c r="D19" s="53">
        <v>0</v>
      </c>
      <c r="E19" s="54">
        <f>+D19*'Unadjusted Federal Rates'!$B$3</f>
        <v>0</v>
      </c>
      <c r="F19" s="53">
        <v>0</v>
      </c>
      <c r="G19" s="54">
        <f>+F19*'Unadjusted Federal Rates'!$B$4</f>
        <v>0</v>
      </c>
      <c r="H19" s="7" t="s">
        <v>131</v>
      </c>
      <c r="I19" s="53">
        <v>0.94</v>
      </c>
      <c r="J19" s="54">
        <f>+I19*'Unadjusted Federal Rates'!$B$5</f>
        <v>102.93939999999999</v>
      </c>
      <c r="K19" s="53">
        <v>0</v>
      </c>
      <c r="L19" s="54">
        <f>+K19*'Unadjusted Federal Rates'!$B$6</f>
        <v>0</v>
      </c>
    </row>
    <row r="20" spans="1:12" x14ac:dyDescent="0.3">
      <c r="A20" s="7" t="s">
        <v>54</v>
      </c>
      <c r="B20" s="53">
        <v>0</v>
      </c>
      <c r="C20" s="54">
        <f>+B20*'Unadjusted Federal Rates'!$B$2</f>
        <v>0</v>
      </c>
      <c r="D20" s="53">
        <v>0</v>
      </c>
      <c r="E20" s="54">
        <f>+D20*'Unadjusted Federal Rates'!$B$3</f>
        <v>0</v>
      </c>
      <c r="F20" s="53">
        <v>0</v>
      </c>
      <c r="G20" s="54">
        <f>+F20*'Unadjusted Federal Rates'!$B$4</f>
        <v>0</v>
      </c>
      <c r="H20" s="7" t="s">
        <v>55</v>
      </c>
      <c r="I20" s="53">
        <v>1.04</v>
      </c>
      <c r="J20" s="54">
        <f>+I20*'Unadjusted Federal Rates'!$B$5</f>
        <v>113.89040000000001</v>
      </c>
      <c r="K20" s="53">
        <v>0</v>
      </c>
      <c r="L20" s="54">
        <f>+K20*'Unadjusted Federal Rates'!$B$6</f>
        <v>0</v>
      </c>
    </row>
    <row r="21" spans="1:12" x14ac:dyDescent="0.3">
      <c r="A21" s="7" t="s">
        <v>56</v>
      </c>
      <c r="B21" s="53">
        <v>0</v>
      </c>
      <c r="C21" s="54">
        <f>+B21*'Unadjusted Federal Rates'!$B$2</f>
        <v>0</v>
      </c>
      <c r="D21" s="53">
        <v>0</v>
      </c>
      <c r="E21" s="54">
        <f>+D21*'Unadjusted Federal Rates'!$B$3</f>
        <v>0</v>
      </c>
      <c r="F21" s="53">
        <v>0</v>
      </c>
      <c r="G21" s="54">
        <f>+F21*'Unadjusted Federal Rates'!$B$4</f>
        <v>0</v>
      </c>
      <c r="H21" s="7" t="s">
        <v>130</v>
      </c>
      <c r="I21" s="53">
        <v>0.99</v>
      </c>
      <c r="J21" s="54">
        <f>+I21*'Unadjusted Federal Rates'!$B$5</f>
        <v>108.4149</v>
      </c>
      <c r="K21" s="53">
        <v>0</v>
      </c>
      <c r="L21" s="54">
        <f>+K21*'Unadjusted Federal Rates'!$B$6</f>
        <v>0</v>
      </c>
    </row>
    <row r="22" spans="1:12" x14ac:dyDescent="0.3">
      <c r="A22" s="7" t="s">
        <v>57</v>
      </c>
      <c r="B22" s="53">
        <v>0</v>
      </c>
      <c r="C22" s="54">
        <f>+B22*'Unadjusted Federal Rates'!$B$2</f>
        <v>0</v>
      </c>
      <c r="D22" s="53">
        <v>0</v>
      </c>
      <c r="E22" s="54">
        <f>+D22*'Unadjusted Federal Rates'!$B$3</f>
        <v>0</v>
      </c>
      <c r="F22" s="53">
        <v>0</v>
      </c>
      <c r="G22" s="54">
        <f>+F22*'Unadjusted Federal Rates'!$B$4</f>
        <v>0</v>
      </c>
      <c r="H22" s="7" t="s">
        <v>58</v>
      </c>
      <c r="I22" s="53">
        <v>1.57</v>
      </c>
      <c r="J22" s="54">
        <f>+I22*'Unadjusted Federal Rates'!$B$5</f>
        <v>171.9307</v>
      </c>
      <c r="K22" s="53">
        <v>0</v>
      </c>
      <c r="L22" s="54">
        <f>+K22*'Unadjusted Federal Rates'!$B$6</f>
        <v>0</v>
      </c>
    </row>
    <row r="23" spans="1:12" x14ac:dyDescent="0.3">
      <c r="A23" s="7" t="s">
        <v>25</v>
      </c>
      <c r="B23" s="53">
        <v>0</v>
      </c>
      <c r="C23" s="54">
        <f>+B23*'Unadjusted Federal Rates'!$B$2</f>
        <v>0</v>
      </c>
      <c r="D23" s="53">
        <v>0</v>
      </c>
      <c r="E23" s="54">
        <f>+D23*'Unadjusted Federal Rates'!$B$3</f>
        <v>0</v>
      </c>
      <c r="F23" s="53">
        <v>0</v>
      </c>
      <c r="G23" s="54">
        <f>+F23*'Unadjusted Federal Rates'!$B$4</f>
        <v>0</v>
      </c>
      <c r="H23" s="7" t="s">
        <v>129</v>
      </c>
      <c r="I23" s="53">
        <v>1.47</v>
      </c>
      <c r="J23" s="54">
        <f>+I23*'Unadjusted Federal Rates'!$B$5</f>
        <v>160.97970000000001</v>
      </c>
      <c r="K23" s="53">
        <v>0</v>
      </c>
      <c r="L23" s="54">
        <f>+K23*'Unadjusted Federal Rates'!$B$6</f>
        <v>0</v>
      </c>
    </row>
    <row r="24" spans="1:12" x14ac:dyDescent="0.3">
      <c r="A24" s="7" t="s">
        <v>59</v>
      </c>
      <c r="B24" s="53">
        <v>0</v>
      </c>
      <c r="C24" s="54">
        <f>+B24*'Unadjusted Federal Rates'!$B$2</f>
        <v>0</v>
      </c>
      <c r="D24" s="53">
        <v>0</v>
      </c>
      <c r="E24" s="54">
        <f>+D24*'Unadjusted Federal Rates'!$B$3</f>
        <v>0</v>
      </c>
      <c r="F24" s="53">
        <v>0</v>
      </c>
      <c r="G24" s="54">
        <f>+F24*'Unadjusted Federal Rates'!$B$4</f>
        <v>0</v>
      </c>
      <c r="H24" s="7" t="s">
        <v>60</v>
      </c>
      <c r="I24" s="53">
        <v>1.22</v>
      </c>
      <c r="J24" s="54">
        <f>+I24*'Unadjusted Federal Rates'!$B$5</f>
        <v>133.60220000000001</v>
      </c>
      <c r="K24" s="53">
        <v>0</v>
      </c>
      <c r="L24" s="54">
        <f>+K24*'Unadjusted Federal Rates'!$B$6</f>
        <v>0</v>
      </c>
    </row>
    <row r="25" spans="1:12" x14ac:dyDescent="0.3">
      <c r="A25" s="7" t="s">
        <v>61</v>
      </c>
      <c r="B25" s="53">
        <v>0</v>
      </c>
      <c r="C25" s="54">
        <f>+B25*'Unadjusted Federal Rates'!$B$2</f>
        <v>0</v>
      </c>
      <c r="D25" s="53">
        <v>0</v>
      </c>
      <c r="E25" s="54">
        <f>+D25*'Unadjusted Federal Rates'!$B$3</f>
        <v>0</v>
      </c>
      <c r="F25" s="53">
        <v>0</v>
      </c>
      <c r="G25" s="54">
        <f>+F25*'Unadjusted Federal Rates'!$B$4</f>
        <v>0</v>
      </c>
      <c r="H25" s="7" t="s">
        <v>62</v>
      </c>
      <c r="I25" s="53">
        <v>0.71</v>
      </c>
      <c r="J25" s="54">
        <f>+I25*'Unadjusted Federal Rates'!$B$5</f>
        <v>77.752099999999999</v>
      </c>
      <c r="K25" s="53">
        <v>0</v>
      </c>
      <c r="L25" s="54">
        <f>+K25*'Unadjusted Federal Rates'!$B$6</f>
        <v>0</v>
      </c>
    </row>
    <row r="26" spans="1:12" x14ac:dyDescent="0.3">
      <c r="A26" s="7" t="s">
        <v>63</v>
      </c>
      <c r="B26" s="53">
        <v>0</v>
      </c>
      <c r="C26" s="54">
        <f>+B26*'Unadjusted Federal Rates'!$B$2</f>
        <v>0</v>
      </c>
      <c r="D26" s="53">
        <v>0</v>
      </c>
      <c r="E26" s="54">
        <f>+D26*'Unadjusted Federal Rates'!$B$3</f>
        <v>0</v>
      </c>
      <c r="F26" s="53">
        <v>0</v>
      </c>
      <c r="G26" s="54">
        <f>+F26*'Unadjusted Federal Rates'!$B$4</f>
        <v>0</v>
      </c>
      <c r="H26" s="7" t="s">
        <v>128</v>
      </c>
      <c r="I26" s="53">
        <v>1.1299999999999999</v>
      </c>
      <c r="J26" s="54">
        <f>+I26*'Unadjusted Federal Rates'!$B$5</f>
        <v>123.74629999999999</v>
      </c>
      <c r="K26" s="53">
        <v>0</v>
      </c>
      <c r="L26" s="54">
        <f>+K26*'Unadjusted Federal Rates'!$B$6</f>
        <v>0</v>
      </c>
    </row>
    <row r="27" spans="1:12" x14ac:dyDescent="0.3">
      <c r="A27" s="7" t="s">
        <v>65</v>
      </c>
      <c r="B27" s="53">
        <v>0</v>
      </c>
      <c r="C27" s="54">
        <f>+B27*'Unadjusted Federal Rates'!$B$2</f>
        <v>0</v>
      </c>
      <c r="D27" s="53">
        <v>0</v>
      </c>
      <c r="E27" s="54">
        <f>+D27*'Unadjusted Federal Rates'!$B$3</f>
        <v>0</v>
      </c>
      <c r="F27" s="53">
        <v>0</v>
      </c>
      <c r="G27" s="54">
        <f>+F27*'Unadjusted Federal Rates'!$B$4</f>
        <v>0</v>
      </c>
      <c r="H27" s="7" t="s">
        <v>127</v>
      </c>
      <c r="I27" s="53">
        <v>0.66</v>
      </c>
      <c r="J27" s="54">
        <f>+I27*'Unadjusted Federal Rates'!$B$5</f>
        <v>72.276600000000002</v>
      </c>
      <c r="K27" s="53">
        <v>0</v>
      </c>
      <c r="L27" s="54">
        <f>+K27*'Unadjusted Federal Rates'!$B$6</f>
        <v>0</v>
      </c>
    </row>
    <row r="28" spans="1:12" x14ac:dyDescent="0.3">
      <c r="A28" s="7" t="s">
        <v>6</v>
      </c>
      <c r="B28" s="54">
        <f>+'Unadjusted Federal Rates'!B7</f>
        <v>98.07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8687-AD51-4C77-9C17-4C3F1CD6474C}">
  <dimension ref="A1:Y28"/>
  <sheetViews>
    <sheetView topLeftCell="A8" workbookViewId="0">
      <selection activeCell="A12" sqref="A12"/>
    </sheetView>
  </sheetViews>
  <sheetFormatPr defaultRowHeight="14.4" x14ac:dyDescent="0.3"/>
  <cols>
    <col min="1" max="1" width="13.6640625" style="7" bestFit="1" customWidth="1"/>
    <col min="2" max="16384" width="8.88671875" style="7"/>
  </cols>
  <sheetData>
    <row r="1" spans="1:25" x14ac:dyDescent="0.3">
      <c r="A1" s="7" t="s">
        <v>26</v>
      </c>
      <c r="B1" s="7" t="s">
        <v>1</v>
      </c>
      <c r="C1" s="7" t="s">
        <v>1</v>
      </c>
      <c r="D1" s="7" t="s">
        <v>2</v>
      </c>
      <c r="E1" s="7" t="s">
        <v>2</v>
      </c>
      <c r="F1" s="7" t="s">
        <v>3</v>
      </c>
      <c r="G1" s="7" t="s">
        <v>3</v>
      </c>
      <c r="H1" s="7" t="s">
        <v>4</v>
      </c>
      <c r="I1" s="7" t="s">
        <v>4</v>
      </c>
      <c r="J1" s="7" t="s">
        <v>4</v>
      </c>
      <c r="K1" s="7" t="s">
        <v>5</v>
      </c>
      <c r="L1" s="7" t="s">
        <v>5</v>
      </c>
    </row>
    <row r="2" spans="1:25" x14ac:dyDescent="0.3">
      <c r="A2" s="7" t="s">
        <v>27</v>
      </c>
      <c r="B2" s="7" t="s">
        <v>28</v>
      </c>
      <c r="C2" s="7" t="s">
        <v>29</v>
      </c>
      <c r="D2" s="7" t="s">
        <v>28</v>
      </c>
      <c r="E2" s="7" t="s">
        <v>29</v>
      </c>
      <c r="F2" s="7" t="s">
        <v>28</v>
      </c>
      <c r="G2" s="7" t="s">
        <v>29</v>
      </c>
      <c r="H2" s="7" t="s">
        <v>30</v>
      </c>
      <c r="I2" s="7" t="s">
        <v>28</v>
      </c>
      <c r="J2" s="7" t="s">
        <v>29</v>
      </c>
      <c r="K2" s="7" t="s">
        <v>28</v>
      </c>
      <c r="L2" s="7" t="s">
        <v>29</v>
      </c>
    </row>
    <row r="3" spans="1:25" x14ac:dyDescent="0.3">
      <c r="A3" s="7" t="s">
        <v>31</v>
      </c>
      <c r="B3" s="53">
        <v>1.53</v>
      </c>
      <c r="C3" s="54">
        <f>+B3*'Unadjusted Federal Rates'!$C$2</f>
        <v>109.5633</v>
      </c>
      <c r="D3" s="53">
        <v>1.49</v>
      </c>
      <c r="E3" s="54">
        <f>+D3*'Unadjusted Federal Rates'!$C$3</f>
        <v>97.997299999999996</v>
      </c>
      <c r="F3" s="53">
        <v>0.68</v>
      </c>
      <c r="G3" s="54">
        <f>+F3*'Unadjusted Federal Rates'!$C$4</f>
        <v>20.094000000000001</v>
      </c>
      <c r="H3" s="7" t="s">
        <v>32</v>
      </c>
      <c r="I3" s="53">
        <v>4.0599999999999996</v>
      </c>
      <c r="J3" s="54">
        <f>+I3*'Unadjusted Federal Rates'!$C$5</f>
        <v>424.79779999999994</v>
      </c>
      <c r="K3" s="53">
        <v>3.24</v>
      </c>
      <c r="L3" s="54">
        <f>+K3*'Unadjusted Federal Rates'!$C$6</f>
        <v>255.73320000000004</v>
      </c>
      <c r="N3" s="55"/>
      <c r="P3" s="55"/>
      <c r="R3" s="55"/>
      <c r="T3" s="55"/>
      <c r="U3" s="55"/>
      <c r="W3" s="55"/>
      <c r="Y3" s="55"/>
    </row>
    <row r="4" spans="1:25" x14ac:dyDescent="0.3">
      <c r="A4" s="7" t="s">
        <v>33</v>
      </c>
      <c r="B4" s="53">
        <v>1.7</v>
      </c>
      <c r="C4" s="54">
        <f>+B4*'Unadjusted Federal Rates'!$C$2</f>
        <v>121.73699999999999</v>
      </c>
      <c r="D4" s="53">
        <v>1.63</v>
      </c>
      <c r="E4" s="54">
        <f>+D4*'Unadjusted Federal Rates'!$C$3</f>
        <v>107.20509999999999</v>
      </c>
      <c r="F4" s="53">
        <v>1.82</v>
      </c>
      <c r="G4" s="54">
        <f>+F4*'Unadjusted Federal Rates'!$C$4</f>
        <v>53.781000000000006</v>
      </c>
      <c r="H4" s="7" t="s">
        <v>34</v>
      </c>
      <c r="I4" s="53">
        <v>3.07</v>
      </c>
      <c r="J4" s="54">
        <f>+I4*'Unadjusted Federal Rates'!$C$5</f>
        <v>321.21409999999997</v>
      </c>
      <c r="K4" s="53">
        <v>2.5299999999999998</v>
      </c>
      <c r="L4" s="54">
        <f>+K4*'Unadjusted Federal Rates'!$C$6</f>
        <v>199.69290000000001</v>
      </c>
      <c r="N4" s="55"/>
      <c r="P4" s="55"/>
      <c r="R4" s="55"/>
      <c r="T4" s="55"/>
      <c r="U4" s="55"/>
      <c r="W4" s="55"/>
      <c r="Y4" s="55"/>
    </row>
    <row r="5" spans="1:25" x14ac:dyDescent="0.3">
      <c r="A5" s="7" t="s">
        <v>35</v>
      </c>
      <c r="B5" s="53">
        <v>1.88</v>
      </c>
      <c r="C5" s="54">
        <f>+B5*'Unadjusted Federal Rates'!$C$2</f>
        <v>134.6268</v>
      </c>
      <c r="D5" s="53">
        <v>1.69</v>
      </c>
      <c r="E5" s="54">
        <f>+D5*'Unadjusted Federal Rates'!$C$3</f>
        <v>111.15129999999999</v>
      </c>
      <c r="F5" s="53">
        <v>2.67</v>
      </c>
      <c r="G5" s="54">
        <f>+F5*'Unadjusted Federal Rates'!$C$4</f>
        <v>78.898499999999999</v>
      </c>
      <c r="H5" s="7" t="s">
        <v>138</v>
      </c>
      <c r="I5" s="53">
        <v>2.93</v>
      </c>
      <c r="J5" s="54">
        <f>+I5*'Unadjusted Federal Rates'!$C$5</f>
        <v>306.5659</v>
      </c>
      <c r="K5" s="53">
        <v>1.84</v>
      </c>
      <c r="L5" s="54">
        <f>+K5*'Unadjusted Federal Rates'!$C$6</f>
        <v>145.23120000000003</v>
      </c>
      <c r="N5" s="55"/>
      <c r="P5" s="55"/>
      <c r="R5" s="55"/>
      <c r="T5" s="55"/>
      <c r="U5" s="55"/>
      <c r="W5" s="55"/>
      <c r="Y5" s="55"/>
    </row>
    <row r="6" spans="1:25" x14ac:dyDescent="0.3">
      <c r="A6" s="7" t="s">
        <v>36</v>
      </c>
      <c r="B6" s="53">
        <v>1.92</v>
      </c>
      <c r="C6" s="54">
        <f>+B6*'Unadjusted Federal Rates'!$C$2</f>
        <v>137.49119999999999</v>
      </c>
      <c r="D6" s="53">
        <v>1.53</v>
      </c>
      <c r="E6" s="54">
        <f>+D6*'Unadjusted Federal Rates'!$C$3</f>
        <v>100.62809999999999</v>
      </c>
      <c r="F6" s="53">
        <v>1.46</v>
      </c>
      <c r="G6" s="54">
        <f>+F6*'Unadjusted Federal Rates'!$C$4</f>
        <v>43.143000000000001</v>
      </c>
      <c r="H6" s="7" t="s">
        <v>37</v>
      </c>
      <c r="I6" s="53">
        <v>2.4</v>
      </c>
      <c r="J6" s="54">
        <f>+I6*'Unadjusted Federal Rates'!$C$5</f>
        <v>251.11199999999997</v>
      </c>
      <c r="K6" s="53">
        <v>1.33</v>
      </c>
      <c r="L6" s="54">
        <f>+K6*'Unadjusted Federal Rates'!$C$6</f>
        <v>104.97690000000001</v>
      </c>
      <c r="N6" s="55"/>
      <c r="P6" s="55"/>
      <c r="R6" s="55"/>
      <c r="T6" s="55"/>
      <c r="U6" s="55"/>
      <c r="W6" s="55"/>
      <c r="Y6" s="55"/>
    </row>
    <row r="7" spans="1:25" x14ac:dyDescent="0.3">
      <c r="A7" s="7" t="s">
        <v>38</v>
      </c>
      <c r="B7" s="53">
        <v>1.42</v>
      </c>
      <c r="C7" s="54">
        <f>+B7*'Unadjusted Federal Rates'!$C$2</f>
        <v>101.6862</v>
      </c>
      <c r="D7" s="53">
        <v>1.41</v>
      </c>
      <c r="E7" s="54">
        <f>+D7*'Unadjusted Federal Rates'!$C$3</f>
        <v>92.735699999999994</v>
      </c>
      <c r="F7" s="53">
        <v>2.34</v>
      </c>
      <c r="G7" s="54">
        <f>+F7*'Unadjusted Federal Rates'!$C$4</f>
        <v>69.146999999999991</v>
      </c>
      <c r="H7" s="7" t="s">
        <v>137</v>
      </c>
      <c r="I7" s="53">
        <v>1.99</v>
      </c>
      <c r="J7" s="54">
        <f>+I7*'Unadjusted Federal Rates'!$C$5</f>
        <v>208.21369999999999</v>
      </c>
      <c r="K7" s="53">
        <v>0.96</v>
      </c>
      <c r="L7" s="54">
        <f>+K7*'Unadjusted Federal Rates'!$C$6</f>
        <v>75.772800000000004</v>
      </c>
      <c r="N7" s="55"/>
      <c r="P7" s="55"/>
      <c r="R7" s="55"/>
      <c r="T7" s="55"/>
      <c r="U7" s="55"/>
      <c r="W7" s="55"/>
      <c r="Y7" s="55"/>
    </row>
    <row r="8" spans="1:25" x14ac:dyDescent="0.3">
      <c r="A8" s="7" t="s">
        <v>39</v>
      </c>
      <c r="B8" s="53">
        <v>1.61</v>
      </c>
      <c r="C8" s="54">
        <f>+B8*'Unadjusted Federal Rates'!$C$2</f>
        <v>115.2921</v>
      </c>
      <c r="D8" s="53">
        <v>1.6</v>
      </c>
      <c r="E8" s="54">
        <f>+D8*'Unadjusted Federal Rates'!$C$3</f>
        <v>105.232</v>
      </c>
      <c r="F8" s="53">
        <v>2.98</v>
      </c>
      <c r="G8" s="54">
        <f>+F8*'Unadjusted Federal Rates'!$C$4</f>
        <v>88.058999999999997</v>
      </c>
      <c r="H8" s="7" t="s">
        <v>40</v>
      </c>
      <c r="I8" s="53">
        <v>2.2400000000000002</v>
      </c>
      <c r="J8" s="54">
        <f>+I8*'Unadjusted Federal Rates'!$C$5</f>
        <v>234.37120000000002</v>
      </c>
      <c r="K8" s="53">
        <v>0.72</v>
      </c>
      <c r="L8" s="54">
        <f>+K8*'Unadjusted Federal Rates'!$C$6</f>
        <v>56.829600000000006</v>
      </c>
      <c r="N8" s="55"/>
      <c r="P8" s="55"/>
      <c r="R8" s="55"/>
      <c r="T8" s="55"/>
      <c r="U8" s="55"/>
      <c r="W8" s="55"/>
      <c r="Y8" s="55"/>
    </row>
    <row r="9" spans="1:25" x14ac:dyDescent="0.3">
      <c r="A9" s="7" t="s">
        <v>41</v>
      </c>
      <c r="B9" s="53">
        <v>1.67</v>
      </c>
      <c r="C9" s="54">
        <f>+B9*'Unadjusted Federal Rates'!$C$2</f>
        <v>119.58869999999999</v>
      </c>
      <c r="D9" s="53">
        <v>1.64</v>
      </c>
      <c r="E9" s="54">
        <f>+D9*'Unadjusted Federal Rates'!$C$3</f>
        <v>107.86279999999999</v>
      </c>
      <c r="F9" s="53">
        <v>2.04</v>
      </c>
      <c r="G9" s="54">
        <f>+F9*'Unadjusted Federal Rates'!$C$4</f>
        <v>60.282000000000004</v>
      </c>
      <c r="H9" s="7" t="s">
        <v>136</v>
      </c>
      <c r="I9" s="53">
        <v>1.86</v>
      </c>
      <c r="J9" s="54">
        <f>+I9*'Unadjusted Federal Rates'!$C$5</f>
        <v>194.61179999999999</v>
      </c>
      <c r="K9" s="53">
        <v>0</v>
      </c>
      <c r="L9" s="54">
        <f>+K9*'Unadjusted Federal Rates'!$C$6</f>
        <v>0</v>
      </c>
      <c r="N9" s="55"/>
      <c r="P9" s="55"/>
      <c r="R9" s="55"/>
      <c r="T9" s="55"/>
      <c r="U9" s="55"/>
      <c r="W9" s="55"/>
      <c r="Y9" s="55"/>
    </row>
    <row r="10" spans="1:25" x14ac:dyDescent="0.3">
      <c r="A10" s="7" t="s">
        <v>42</v>
      </c>
      <c r="B10" s="53">
        <v>1.1599999999999999</v>
      </c>
      <c r="C10" s="54">
        <f>+B10*'Unadjusted Federal Rates'!$C$2</f>
        <v>83.067599999999999</v>
      </c>
      <c r="D10" s="53">
        <v>1.1499999999999999</v>
      </c>
      <c r="E10" s="54">
        <f>+D10*'Unadjusted Federal Rates'!$C$3</f>
        <v>75.635499999999993</v>
      </c>
      <c r="F10" s="53">
        <v>2.86</v>
      </c>
      <c r="G10" s="54">
        <f>+F10*'Unadjusted Federal Rates'!$C$4</f>
        <v>84.513000000000005</v>
      </c>
      <c r="H10" s="7" t="s">
        <v>43</v>
      </c>
      <c r="I10" s="53">
        <v>2.08</v>
      </c>
      <c r="J10" s="54">
        <f>+I10*'Unadjusted Federal Rates'!$C$5</f>
        <v>217.63040000000001</v>
      </c>
      <c r="K10" s="53">
        <v>0</v>
      </c>
      <c r="L10" s="54">
        <f>+K10*'Unadjusted Federal Rates'!$C$6</f>
        <v>0</v>
      </c>
      <c r="N10" s="55"/>
      <c r="P10" s="55"/>
      <c r="R10" s="55"/>
      <c r="T10" s="55"/>
      <c r="U10" s="55"/>
      <c r="W10" s="55"/>
      <c r="Y10" s="55"/>
    </row>
    <row r="11" spans="1:25" x14ac:dyDescent="0.3">
      <c r="A11" s="7" t="s">
        <v>44</v>
      </c>
      <c r="B11" s="53">
        <v>1.1299999999999999</v>
      </c>
      <c r="C11" s="54">
        <f>+B11*'Unadjusted Federal Rates'!$C$2</f>
        <v>80.919299999999993</v>
      </c>
      <c r="D11" s="53">
        <v>1.18</v>
      </c>
      <c r="E11" s="54">
        <f>+D11*'Unadjusted Federal Rates'!$C$3</f>
        <v>77.608599999999996</v>
      </c>
      <c r="F11" s="53">
        <v>3.53</v>
      </c>
      <c r="G11" s="54">
        <f>+F11*'Unadjusted Federal Rates'!$C$4</f>
        <v>104.3115</v>
      </c>
      <c r="H11" s="7" t="s">
        <v>135</v>
      </c>
      <c r="I11" s="53">
        <v>1.73</v>
      </c>
      <c r="J11" s="54">
        <f>+I11*'Unadjusted Federal Rates'!$C$5</f>
        <v>181.00989999999999</v>
      </c>
      <c r="K11" s="53">
        <v>0</v>
      </c>
      <c r="L11" s="54">
        <f>+K11*'Unadjusted Federal Rates'!$C$6</f>
        <v>0</v>
      </c>
      <c r="N11" s="55"/>
      <c r="P11" s="55"/>
      <c r="R11" s="55"/>
      <c r="T11" s="55"/>
      <c r="U11" s="55"/>
      <c r="W11" s="55"/>
      <c r="Y11" s="55"/>
    </row>
    <row r="12" spans="1:25" x14ac:dyDescent="0.3">
      <c r="A12" s="7" t="s">
        <v>45</v>
      </c>
      <c r="B12" s="53">
        <v>1.42</v>
      </c>
      <c r="C12" s="54">
        <f>+B12*'Unadjusted Federal Rates'!$C$2</f>
        <v>101.6862</v>
      </c>
      <c r="D12" s="53">
        <v>1.45</v>
      </c>
      <c r="E12" s="54">
        <f>+D12*'Unadjusted Federal Rates'!$C$3</f>
        <v>95.366499999999988</v>
      </c>
      <c r="F12" s="53">
        <v>2.99</v>
      </c>
      <c r="G12" s="54">
        <f>+F12*'Unadjusted Federal Rates'!$C$4</f>
        <v>88.354500000000002</v>
      </c>
      <c r="H12" s="7" t="s">
        <v>46</v>
      </c>
      <c r="I12" s="53">
        <v>1.72</v>
      </c>
      <c r="J12" s="54">
        <f>+I12*'Unadjusted Federal Rates'!$C$5</f>
        <v>179.96359999999999</v>
      </c>
      <c r="K12" s="53">
        <v>0</v>
      </c>
      <c r="L12" s="54">
        <f>+K12*'Unadjusted Federal Rates'!$C$6</f>
        <v>0</v>
      </c>
      <c r="N12" s="55"/>
      <c r="P12" s="55"/>
      <c r="R12" s="55"/>
      <c r="T12" s="55"/>
      <c r="U12" s="55"/>
      <c r="W12" s="55"/>
      <c r="Y12" s="55"/>
    </row>
    <row r="13" spans="1:25" x14ac:dyDescent="0.3">
      <c r="A13" s="7" t="s">
        <v>47</v>
      </c>
      <c r="B13" s="53">
        <v>1.52</v>
      </c>
      <c r="C13" s="54">
        <f>+B13*'Unadjusted Federal Rates'!$C$2</f>
        <v>108.8472</v>
      </c>
      <c r="D13" s="53">
        <v>1.54</v>
      </c>
      <c r="E13" s="54">
        <f>+D13*'Unadjusted Federal Rates'!$C$3</f>
        <v>101.28579999999999</v>
      </c>
      <c r="F13" s="53">
        <v>3.7</v>
      </c>
      <c r="G13" s="54">
        <f>+F13*'Unadjusted Federal Rates'!$C$4</f>
        <v>109.33500000000001</v>
      </c>
      <c r="H13" s="7" t="s">
        <v>134</v>
      </c>
      <c r="I13" s="53">
        <v>1.43</v>
      </c>
      <c r="J13" s="54">
        <f>+I13*'Unadjusted Federal Rates'!$C$5</f>
        <v>149.62089999999998</v>
      </c>
      <c r="K13" s="53">
        <v>0</v>
      </c>
      <c r="L13" s="54">
        <f>+K13*'Unadjusted Federal Rates'!$C$6</f>
        <v>0</v>
      </c>
      <c r="N13" s="55"/>
      <c r="P13" s="55"/>
      <c r="R13" s="55"/>
      <c r="T13" s="55"/>
      <c r="U13" s="55"/>
      <c r="W13" s="55"/>
      <c r="Y13" s="55"/>
    </row>
    <row r="14" spans="1:25" x14ac:dyDescent="0.3">
      <c r="A14" s="7" t="s">
        <v>48</v>
      </c>
      <c r="B14" s="53">
        <v>1.0900000000000001</v>
      </c>
      <c r="C14" s="54">
        <f>+B14*'Unadjusted Federal Rates'!$C$2</f>
        <v>78.054900000000004</v>
      </c>
      <c r="D14" s="53">
        <v>1.1100000000000001</v>
      </c>
      <c r="E14" s="54">
        <f>+D14*'Unadjusted Federal Rates'!$C$3</f>
        <v>73.0047</v>
      </c>
      <c r="F14" s="53">
        <v>4.21</v>
      </c>
      <c r="G14" s="54">
        <f>+F14*'Unadjusted Federal Rates'!$C$4</f>
        <v>124.4055</v>
      </c>
      <c r="H14" s="7" t="s">
        <v>49</v>
      </c>
      <c r="I14" s="53">
        <v>1.87</v>
      </c>
      <c r="J14" s="54">
        <f>+I14*'Unadjusted Federal Rates'!$C$5</f>
        <v>195.65809999999999</v>
      </c>
      <c r="K14" s="53">
        <v>0</v>
      </c>
      <c r="L14" s="54">
        <f>+K14*'Unadjusted Federal Rates'!$C$6</f>
        <v>0</v>
      </c>
      <c r="N14" s="55"/>
      <c r="P14" s="55"/>
      <c r="R14" s="55"/>
      <c r="T14" s="55"/>
      <c r="U14" s="55"/>
      <c r="W14" s="55"/>
      <c r="Y14" s="55"/>
    </row>
    <row r="15" spans="1:25" x14ac:dyDescent="0.3">
      <c r="A15" s="7" t="s">
        <v>50</v>
      </c>
      <c r="B15" s="53">
        <v>1.27</v>
      </c>
      <c r="C15" s="54">
        <f>+B15*'Unadjusted Federal Rates'!$C$2</f>
        <v>90.944699999999997</v>
      </c>
      <c r="D15" s="53">
        <v>1.3</v>
      </c>
      <c r="E15" s="54">
        <f>+D15*'Unadjusted Federal Rates'!$C$3</f>
        <v>85.501000000000005</v>
      </c>
      <c r="F15" s="53">
        <v>0</v>
      </c>
      <c r="G15" s="54">
        <f>+F15*'Unadjusted Federal Rates'!$C$4</f>
        <v>0</v>
      </c>
      <c r="H15" s="7" t="s">
        <v>133</v>
      </c>
      <c r="I15" s="53">
        <v>1.62</v>
      </c>
      <c r="J15" s="54">
        <f>+I15*'Unadjusted Federal Rates'!$C$5</f>
        <v>169.50059999999999</v>
      </c>
      <c r="K15" s="53">
        <v>0</v>
      </c>
      <c r="L15" s="54">
        <f>+K15*'Unadjusted Federal Rates'!$C$6</f>
        <v>0</v>
      </c>
      <c r="N15" s="55"/>
      <c r="P15" s="55"/>
      <c r="R15" s="55"/>
      <c r="T15" s="55"/>
      <c r="U15" s="55"/>
      <c r="W15" s="55"/>
      <c r="Y15" s="55"/>
    </row>
    <row r="16" spans="1:25" x14ac:dyDescent="0.3">
      <c r="A16" s="7" t="s">
        <v>21</v>
      </c>
      <c r="B16" s="53">
        <v>1.48</v>
      </c>
      <c r="C16" s="54">
        <f>+B16*'Unadjusted Federal Rates'!$C$2</f>
        <v>105.9828</v>
      </c>
      <c r="D16" s="53">
        <v>1.5</v>
      </c>
      <c r="E16" s="54">
        <f>+D16*'Unadjusted Federal Rates'!$C$3</f>
        <v>98.655000000000001</v>
      </c>
      <c r="F16" s="53">
        <v>0</v>
      </c>
      <c r="G16" s="54">
        <f>+F16*'Unadjusted Federal Rates'!$C$4</f>
        <v>0</v>
      </c>
      <c r="H16" s="7" t="s">
        <v>8</v>
      </c>
      <c r="I16" s="53">
        <v>1.55</v>
      </c>
      <c r="J16" s="54">
        <f>+I16*'Unadjusted Federal Rates'!$C$5</f>
        <v>162.1765</v>
      </c>
      <c r="K16" s="53">
        <v>0</v>
      </c>
      <c r="L16" s="54">
        <f>+K16*'Unadjusted Federal Rates'!$C$6</f>
        <v>0</v>
      </c>
      <c r="N16" s="55"/>
      <c r="P16" s="55"/>
      <c r="R16" s="55"/>
      <c r="T16" s="55"/>
      <c r="U16" s="55"/>
      <c r="W16" s="55"/>
      <c r="Y16" s="55"/>
    </row>
    <row r="17" spans="1:25" x14ac:dyDescent="0.3">
      <c r="A17" s="7" t="s">
        <v>64</v>
      </c>
      <c r="B17" s="53">
        <v>1.55</v>
      </c>
      <c r="C17" s="54">
        <f>+B17*'Unadjusted Federal Rates'!$C$2</f>
        <v>110.99550000000001</v>
      </c>
      <c r="D17" s="53">
        <v>1.55</v>
      </c>
      <c r="E17" s="54">
        <f>+D17*'Unadjusted Federal Rates'!$C$3</f>
        <v>101.9435</v>
      </c>
      <c r="F17" s="53">
        <v>0</v>
      </c>
      <c r="G17" s="54">
        <f>+F17*'Unadjusted Federal Rates'!$C$4</f>
        <v>0</v>
      </c>
      <c r="H17" s="7" t="s">
        <v>51</v>
      </c>
      <c r="I17" s="53">
        <v>1.0900000000000001</v>
      </c>
      <c r="J17" s="54">
        <f>+I17*'Unadjusted Federal Rates'!$C$5</f>
        <v>114.0467</v>
      </c>
      <c r="K17" s="53">
        <v>0</v>
      </c>
      <c r="L17" s="54">
        <f>+K17*'Unadjusted Federal Rates'!$C$6</f>
        <v>0</v>
      </c>
      <c r="N17" s="55"/>
      <c r="P17" s="55"/>
      <c r="R17" s="55"/>
      <c r="T17" s="55"/>
      <c r="U17" s="55"/>
      <c r="W17" s="55"/>
      <c r="Y17" s="55"/>
    </row>
    <row r="18" spans="1:25" x14ac:dyDescent="0.3">
      <c r="A18" s="7" t="s">
        <v>52</v>
      </c>
      <c r="B18" s="53">
        <v>1.08</v>
      </c>
      <c r="C18" s="54">
        <f>+B18*'Unadjusted Federal Rates'!$C$2</f>
        <v>77.338800000000006</v>
      </c>
      <c r="D18" s="53">
        <v>1.0900000000000001</v>
      </c>
      <c r="E18" s="54">
        <f>+D18*'Unadjusted Federal Rates'!$C$3</f>
        <v>71.689300000000003</v>
      </c>
      <c r="F18" s="53">
        <v>0</v>
      </c>
      <c r="G18" s="54">
        <f>+F18*'Unadjusted Federal Rates'!$C$4</f>
        <v>0</v>
      </c>
      <c r="H18" s="7" t="s">
        <v>132</v>
      </c>
      <c r="I18" s="53">
        <v>1.34</v>
      </c>
      <c r="J18" s="54">
        <f>+I18*'Unadjusted Federal Rates'!$C$5</f>
        <v>140.20420000000001</v>
      </c>
      <c r="K18" s="53">
        <v>0</v>
      </c>
      <c r="L18" s="54">
        <f>+K18*'Unadjusted Federal Rates'!$C$6</f>
        <v>0</v>
      </c>
      <c r="N18" s="55"/>
      <c r="P18" s="55"/>
      <c r="R18" s="55"/>
      <c r="T18" s="55"/>
      <c r="U18" s="55"/>
      <c r="W18" s="55"/>
      <c r="Y18" s="55"/>
    </row>
    <row r="19" spans="1:25" x14ac:dyDescent="0.3">
      <c r="A19" s="7" t="s">
        <v>53</v>
      </c>
      <c r="B19" s="53">
        <v>0</v>
      </c>
      <c r="C19" s="54">
        <f>+B19*'Unadjusted Federal Rates'!$C$2</f>
        <v>0</v>
      </c>
      <c r="D19" s="53">
        <v>0</v>
      </c>
      <c r="E19" s="54">
        <f>+D19*'Unadjusted Federal Rates'!$C$3</f>
        <v>0</v>
      </c>
      <c r="F19" s="53">
        <v>0</v>
      </c>
      <c r="G19" s="54">
        <f>+F19*'Unadjusted Federal Rates'!$C$4</f>
        <v>0</v>
      </c>
      <c r="H19" s="7" t="s">
        <v>131</v>
      </c>
      <c r="I19" s="53">
        <v>0.94</v>
      </c>
      <c r="J19" s="54">
        <f>+I19*'Unadjusted Federal Rates'!$C$5</f>
        <v>98.352199999999996</v>
      </c>
      <c r="K19" s="53">
        <v>0</v>
      </c>
      <c r="L19" s="54">
        <f>+K19*'Unadjusted Federal Rates'!$C$6</f>
        <v>0</v>
      </c>
      <c r="N19" s="55"/>
      <c r="P19" s="55"/>
      <c r="R19" s="55"/>
      <c r="T19" s="55"/>
      <c r="U19" s="55"/>
      <c r="W19" s="55"/>
      <c r="Y19" s="55"/>
    </row>
    <row r="20" spans="1:25" x14ac:dyDescent="0.3">
      <c r="A20" s="7" t="s">
        <v>54</v>
      </c>
      <c r="B20" s="53">
        <v>0</v>
      </c>
      <c r="C20" s="54">
        <f>+B20*'Unadjusted Federal Rates'!$C$2</f>
        <v>0</v>
      </c>
      <c r="D20" s="53">
        <v>0</v>
      </c>
      <c r="E20" s="54">
        <f>+D20*'Unadjusted Federal Rates'!$C$3</f>
        <v>0</v>
      </c>
      <c r="F20" s="53">
        <v>0</v>
      </c>
      <c r="G20" s="54">
        <f>+F20*'Unadjusted Federal Rates'!$C$4</f>
        <v>0</v>
      </c>
      <c r="H20" s="7" t="s">
        <v>55</v>
      </c>
      <c r="I20" s="53">
        <v>1.04</v>
      </c>
      <c r="J20" s="54">
        <f>+I20*'Unadjusted Federal Rates'!$C$5</f>
        <v>108.8152</v>
      </c>
      <c r="K20" s="53">
        <v>0</v>
      </c>
      <c r="L20" s="54">
        <f>+K20*'Unadjusted Federal Rates'!$C$6</f>
        <v>0</v>
      </c>
      <c r="N20" s="55"/>
      <c r="P20" s="55"/>
      <c r="R20" s="55"/>
      <c r="T20" s="55"/>
      <c r="U20" s="55"/>
      <c r="W20" s="55"/>
      <c r="Y20" s="55"/>
    </row>
    <row r="21" spans="1:25" x14ac:dyDescent="0.3">
      <c r="A21" s="7" t="s">
        <v>56</v>
      </c>
      <c r="B21" s="53">
        <v>0</v>
      </c>
      <c r="C21" s="54">
        <f>+B21*'Unadjusted Federal Rates'!$C$2</f>
        <v>0</v>
      </c>
      <c r="D21" s="53">
        <v>0</v>
      </c>
      <c r="E21" s="54">
        <f>+D21*'Unadjusted Federal Rates'!$C$3</f>
        <v>0</v>
      </c>
      <c r="F21" s="53">
        <v>0</v>
      </c>
      <c r="G21" s="54">
        <f>+F21*'Unadjusted Federal Rates'!$C$4</f>
        <v>0</v>
      </c>
      <c r="H21" s="7" t="s">
        <v>130</v>
      </c>
      <c r="I21" s="53">
        <v>0.99</v>
      </c>
      <c r="J21" s="54">
        <f>+I21*'Unadjusted Federal Rates'!$C$5</f>
        <v>103.58369999999999</v>
      </c>
      <c r="K21" s="53">
        <v>0</v>
      </c>
      <c r="L21" s="54">
        <f>+K21*'Unadjusted Federal Rates'!$C$6</f>
        <v>0</v>
      </c>
      <c r="N21" s="55"/>
      <c r="P21" s="55"/>
      <c r="R21" s="55"/>
      <c r="T21" s="55"/>
      <c r="U21" s="55"/>
      <c r="W21" s="55"/>
      <c r="Y21" s="55"/>
    </row>
    <row r="22" spans="1:25" x14ac:dyDescent="0.3">
      <c r="A22" s="7" t="s">
        <v>57</v>
      </c>
      <c r="B22" s="53">
        <v>0</v>
      </c>
      <c r="C22" s="54">
        <f>+B22*'Unadjusted Federal Rates'!$C$2</f>
        <v>0</v>
      </c>
      <c r="D22" s="53">
        <v>0</v>
      </c>
      <c r="E22" s="54">
        <f>+D22*'Unadjusted Federal Rates'!$C$3</f>
        <v>0</v>
      </c>
      <c r="F22" s="53">
        <v>0</v>
      </c>
      <c r="G22" s="54">
        <f>+F22*'Unadjusted Federal Rates'!$C$4</f>
        <v>0</v>
      </c>
      <c r="H22" s="7" t="s">
        <v>58</v>
      </c>
      <c r="I22" s="53">
        <v>1.57</v>
      </c>
      <c r="J22" s="54">
        <f>+I22*'Unadjusted Federal Rates'!$C$5</f>
        <v>164.26910000000001</v>
      </c>
      <c r="K22" s="53">
        <v>0</v>
      </c>
      <c r="L22" s="54">
        <f>+K22*'Unadjusted Federal Rates'!$C$6</f>
        <v>0</v>
      </c>
      <c r="N22" s="55"/>
      <c r="P22" s="55"/>
      <c r="R22" s="55"/>
      <c r="T22" s="55"/>
      <c r="U22" s="55"/>
      <c r="W22" s="55"/>
      <c r="Y22" s="55"/>
    </row>
    <row r="23" spans="1:25" x14ac:dyDescent="0.3">
      <c r="A23" s="7" t="s">
        <v>25</v>
      </c>
      <c r="B23" s="53">
        <v>0</v>
      </c>
      <c r="C23" s="54">
        <f>+B23*'Unadjusted Federal Rates'!$C$2</f>
        <v>0</v>
      </c>
      <c r="D23" s="53">
        <v>0</v>
      </c>
      <c r="E23" s="54">
        <f>+D23*'Unadjusted Federal Rates'!$C$3</f>
        <v>0</v>
      </c>
      <c r="F23" s="53">
        <v>0</v>
      </c>
      <c r="G23" s="54">
        <f>+F23*'Unadjusted Federal Rates'!$C$4</f>
        <v>0</v>
      </c>
      <c r="H23" s="7" t="s">
        <v>129</v>
      </c>
      <c r="I23" s="53">
        <v>1.47</v>
      </c>
      <c r="J23" s="54">
        <f>+I23*'Unadjusted Federal Rates'!$C$5</f>
        <v>153.80609999999999</v>
      </c>
      <c r="K23" s="53">
        <v>0</v>
      </c>
      <c r="L23" s="54">
        <f>+K23*'Unadjusted Federal Rates'!$C$6</f>
        <v>0</v>
      </c>
      <c r="N23" s="55"/>
      <c r="P23" s="55"/>
      <c r="R23" s="55"/>
      <c r="T23" s="55"/>
      <c r="U23" s="55"/>
      <c r="W23" s="55"/>
      <c r="Y23" s="55"/>
    </row>
    <row r="24" spans="1:25" x14ac:dyDescent="0.3">
      <c r="A24" s="7" t="s">
        <v>59</v>
      </c>
      <c r="B24" s="53">
        <v>0</v>
      </c>
      <c r="C24" s="54">
        <f>+B24*'Unadjusted Federal Rates'!$C$2</f>
        <v>0</v>
      </c>
      <c r="D24" s="53">
        <v>0</v>
      </c>
      <c r="E24" s="54">
        <f>+D24*'Unadjusted Federal Rates'!$C$3</f>
        <v>0</v>
      </c>
      <c r="F24" s="53">
        <v>0</v>
      </c>
      <c r="G24" s="54">
        <f>+F24*'Unadjusted Federal Rates'!$C$4</f>
        <v>0</v>
      </c>
      <c r="H24" s="7" t="s">
        <v>60</v>
      </c>
      <c r="I24" s="53">
        <v>1.22</v>
      </c>
      <c r="J24" s="54">
        <f>+I24*'Unadjusted Federal Rates'!$C$5</f>
        <v>127.64859999999999</v>
      </c>
      <c r="K24" s="53">
        <v>0</v>
      </c>
      <c r="L24" s="54">
        <f>+K24*'Unadjusted Federal Rates'!$C$6</f>
        <v>0</v>
      </c>
      <c r="N24" s="55"/>
      <c r="P24" s="55"/>
      <c r="R24" s="55"/>
      <c r="T24" s="55"/>
      <c r="U24" s="55"/>
      <c r="W24" s="55"/>
      <c r="Y24" s="55"/>
    </row>
    <row r="25" spans="1:25" x14ac:dyDescent="0.3">
      <c r="A25" s="7" t="s">
        <v>61</v>
      </c>
      <c r="B25" s="53">
        <v>0</v>
      </c>
      <c r="C25" s="54">
        <f>+B25*'Unadjusted Federal Rates'!$C$2</f>
        <v>0</v>
      </c>
      <c r="D25" s="53">
        <v>0</v>
      </c>
      <c r="E25" s="54">
        <f>+D25*'Unadjusted Federal Rates'!$C$3</f>
        <v>0</v>
      </c>
      <c r="F25" s="53">
        <v>0</v>
      </c>
      <c r="G25" s="54">
        <f>+F25*'Unadjusted Federal Rates'!$C$4</f>
        <v>0</v>
      </c>
      <c r="H25" s="7" t="s">
        <v>62</v>
      </c>
      <c r="I25" s="53">
        <v>0.71</v>
      </c>
      <c r="J25" s="54">
        <f>+I25*'Unadjusted Federal Rates'!$C$5</f>
        <v>74.287299999999988</v>
      </c>
      <c r="K25" s="53">
        <v>0</v>
      </c>
      <c r="L25" s="54">
        <f>+K25*'Unadjusted Federal Rates'!$C$6</f>
        <v>0</v>
      </c>
      <c r="N25" s="55"/>
      <c r="P25" s="55"/>
      <c r="R25" s="55"/>
      <c r="T25" s="55"/>
      <c r="U25" s="55"/>
      <c r="W25" s="55"/>
      <c r="Y25" s="55"/>
    </row>
    <row r="26" spans="1:25" x14ac:dyDescent="0.3">
      <c r="A26" s="7" t="s">
        <v>63</v>
      </c>
      <c r="B26" s="53">
        <v>0</v>
      </c>
      <c r="C26" s="54">
        <f>+B26*'Unadjusted Federal Rates'!$C$2</f>
        <v>0</v>
      </c>
      <c r="D26" s="53">
        <v>0</v>
      </c>
      <c r="E26" s="54">
        <f>+D26*'Unadjusted Federal Rates'!$C$3</f>
        <v>0</v>
      </c>
      <c r="F26" s="53">
        <v>0</v>
      </c>
      <c r="G26" s="54">
        <f>+F26*'Unadjusted Federal Rates'!$C$4</f>
        <v>0</v>
      </c>
      <c r="H26" s="7" t="s">
        <v>128</v>
      </c>
      <c r="I26" s="53">
        <v>1.1299999999999999</v>
      </c>
      <c r="J26" s="54">
        <f>+I26*'Unadjusted Federal Rates'!$C$5</f>
        <v>118.23189999999998</v>
      </c>
      <c r="K26" s="53">
        <v>0</v>
      </c>
      <c r="L26" s="54">
        <f>+K26*'Unadjusted Federal Rates'!$C$6</f>
        <v>0</v>
      </c>
      <c r="N26" s="55"/>
      <c r="P26" s="55"/>
      <c r="R26" s="55"/>
      <c r="T26" s="55"/>
      <c r="U26" s="55"/>
      <c r="W26" s="55"/>
      <c r="Y26" s="55"/>
    </row>
    <row r="27" spans="1:25" x14ac:dyDescent="0.3">
      <c r="A27" s="7" t="s">
        <v>65</v>
      </c>
      <c r="B27" s="53">
        <v>0</v>
      </c>
      <c r="C27" s="54">
        <f>+B27*'Unadjusted Federal Rates'!$C$2</f>
        <v>0</v>
      </c>
      <c r="D27" s="53">
        <v>0</v>
      </c>
      <c r="E27" s="54">
        <f>+D27*'Unadjusted Federal Rates'!$C$3</f>
        <v>0</v>
      </c>
      <c r="F27" s="53">
        <v>0</v>
      </c>
      <c r="G27" s="54">
        <f>+F27*'Unadjusted Federal Rates'!$C$4</f>
        <v>0</v>
      </c>
      <c r="H27" s="7" t="s">
        <v>127</v>
      </c>
      <c r="I27" s="53">
        <v>0.66</v>
      </c>
      <c r="J27" s="54">
        <f>+I27*'Unadjusted Federal Rates'!$C$5</f>
        <v>69.055800000000005</v>
      </c>
      <c r="K27" s="53">
        <v>0</v>
      </c>
      <c r="L27" s="54">
        <f>+K27*'Unadjusted Federal Rates'!$C$6</f>
        <v>0</v>
      </c>
      <c r="N27" s="55"/>
      <c r="P27" s="55"/>
      <c r="R27" s="55"/>
      <c r="T27" s="55"/>
      <c r="U27" s="55"/>
      <c r="W27" s="55"/>
      <c r="Y27" s="55"/>
    </row>
    <row r="28" spans="1:25" x14ac:dyDescent="0.3">
      <c r="A28" s="7" t="s">
        <v>6</v>
      </c>
      <c r="B28" s="54">
        <f>+'Unadjusted Federal Rates'!C7</f>
        <v>99.88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CF5FE-6E4D-43A9-81AC-EED65A7746D8}">
  <dimension ref="A1:C7"/>
  <sheetViews>
    <sheetView workbookViewId="0">
      <selection activeCell="B7" sqref="B7"/>
    </sheetView>
  </sheetViews>
  <sheetFormatPr defaultRowHeight="14.4" x14ac:dyDescent="0.3"/>
  <cols>
    <col min="1" max="1" width="13.44140625" bestFit="1" customWidth="1"/>
  </cols>
  <sheetData>
    <row r="1" spans="1:3" x14ac:dyDescent="0.3">
      <c r="B1" t="s">
        <v>67</v>
      </c>
      <c r="C1" t="s">
        <v>68</v>
      </c>
    </row>
    <row r="2" spans="1:3" x14ac:dyDescent="0.3">
      <c r="A2" t="s">
        <v>1</v>
      </c>
      <c r="B2" s="53">
        <v>62.82</v>
      </c>
      <c r="C2" s="53">
        <v>71.61</v>
      </c>
    </row>
    <row r="3" spans="1:3" x14ac:dyDescent="0.3">
      <c r="A3" t="s">
        <v>2</v>
      </c>
      <c r="B3" s="53">
        <v>58.48</v>
      </c>
      <c r="C3" s="53">
        <v>65.77</v>
      </c>
    </row>
    <row r="4" spans="1:3" x14ac:dyDescent="0.3">
      <c r="A4" t="s">
        <v>3</v>
      </c>
      <c r="B4" s="53">
        <v>23.45</v>
      </c>
      <c r="C4" s="53">
        <v>29.55</v>
      </c>
    </row>
    <row r="5" spans="1:3" x14ac:dyDescent="0.3">
      <c r="A5" t="s">
        <v>4</v>
      </c>
      <c r="B5" s="53">
        <v>109.51</v>
      </c>
      <c r="C5" s="53">
        <v>104.63</v>
      </c>
    </row>
    <row r="6" spans="1:3" x14ac:dyDescent="0.3">
      <c r="A6" t="s">
        <v>5</v>
      </c>
      <c r="B6" s="53">
        <v>82.62</v>
      </c>
      <c r="C6" s="53">
        <v>78.930000000000007</v>
      </c>
    </row>
    <row r="7" spans="1:3" x14ac:dyDescent="0.3">
      <c r="A7" t="s">
        <v>66</v>
      </c>
      <c r="B7" s="53">
        <v>98.07</v>
      </c>
      <c r="C7" s="53">
        <v>99.88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78B79-BA1E-4B73-A46F-5C7A0A49B0A8}">
  <dimension ref="A1:K1308"/>
  <sheetViews>
    <sheetView workbookViewId="0">
      <selection activeCell="H3" sqref="H3"/>
    </sheetView>
  </sheetViews>
  <sheetFormatPr defaultRowHeight="14.4" x14ac:dyDescent="0.3"/>
  <cols>
    <col min="1" max="1" width="17.33203125" bestFit="1" customWidth="1"/>
    <col min="2" max="2" width="27.21875" bestFit="1" customWidth="1"/>
    <col min="3" max="3" width="12.77734375" style="10" customWidth="1"/>
    <col min="6" max="6" width="17.33203125" bestFit="1" customWidth="1"/>
    <col min="7" max="7" width="17.21875" bestFit="1" customWidth="1"/>
    <col min="10" max="10" width="10.5546875" bestFit="1" customWidth="1"/>
    <col min="11" max="11" width="18.77734375" customWidth="1"/>
  </cols>
  <sheetData>
    <row r="1" spans="1:11" x14ac:dyDescent="0.3">
      <c r="A1" t="s">
        <v>139</v>
      </c>
      <c r="B1" t="s">
        <v>121</v>
      </c>
      <c r="C1" s="10" t="s">
        <v>12</v>
      </c>
    </row>
    <row r="2" spans="1:11" x14ac:dyDescent="0.3">
      <c r="A2" t="s">
        <v>69</v>
      </c>
      <c r="B2" t="s">
        <v>174</v>
      </c>
      <c r="C2" s="10">
        <v>0.72400000000000009</v>
      </c>
      <c r="F2" t="str" cm="1">
        <f t="array" ref="F2:F61">_xlfn.UNIQUE(Table1[State])</f>
        <v>Alabama</v>
      </c>
      <c r="G2" t="str" cm="1">
        <f t="array" ref="G2:G52">_xlfn.UNIQUE(_xlfn._xlws.FILTER(Table1[County],Table1[State]=K2))</f>
        <v>Alamance County</v>
      </c>
      <c r="J2" t="s">
        <v>139</v>
      </c>
      <c r="K2" t="str">
        <f>+'Rate Calculation'!L7</f>
        <v>North Carolina</v>
      </c>
    </row>
    <row r="3" spans="1:11" x14ac:dyDescent="0.3">
      <c r="A3" t="s">
        <v>69</v>
      </c>
      <c r="B3" t="s">
        <v>175</v>
      </c>
      <c r="C3" s="10">
        <v>0.7238</v>
      </c>
      <c r="F3" t="str">
        <v>Alaska</v>
      </c>
      <c r="G3" t="str">
        <v>Alexander County</v>
      </c>
      <c r="J3" t="s">
        <v>121</v>
      </c>
      <c r="K3" t="str">
        <f>+'Rate Calculation'!L8</f>
        <v>Wake County</v>
      </c>
    </row>
    <row r="4" spans="1:11" x14ac:dyDescent="0.3">
      <c r="A4" t="s">
        <v>69</v>
      </c>
      <c r="B4" t="s">
        <v>177</v>
      </c>
      <c r="C4" s="10">
        <v>0.81359999999999999</v>
      </c>
      <c r="F4" t="str">
        <v>Arizona</v>
      </c>
      <c r="G4" t="str">
        <v>Anson County</v>
      </c>
      <c r="J4" t="s">
        <v>12</v>
      </c>
      <c r="K4" cm="1">
        <f t="array" ref="K4">_xlfn._xlws.FILTER(Table1[Wage Index],(Table1[County]=K3)*(Table1[State]=K2))</f>
        <v>0.94480000000000008</v>
      </c>
    </row>
    <row r="5" spans="1:11" x14ac:dyDescent="0.3">
      <c r="A5" t="s">
        <v>69</v>
      </c>
      <c r="B5" t="s">
        <v>176</v>
      </c>
      <c r="C5" s="10">
        <v>0.81359999999999999</v>
      </c>
      <c r="F5" t="str">
        <v>Arkansas</v>
      </c>
      <c r="G5" t="str">
        <v>Brunswick County</v>
      </c>
    </row>
    <row r="6" spans="1:11" x14ac:dyDescent="0.3">
      <c r="A6" t="s">
        <v>69</v>
      </c>
      <c r="B6" t="s">
        <v>178</v>
      </c>
      <c r="C6" s="10">
        <v>0.69969999999999999</v>
      </c>
      <c r="F6" t="str">
        <v>California</v>
      </c>
      <c r="G6" t="str">
        <v>Buncombe County</v>
      </c>
    </row>
    <row r="7" spans="1:11" x14ac:dyDescent="0.3">
      <c r="A7" t="s">
        <v>69</v>
      </c>
      <c r="B7" t="s">
        <v>179</v>
      </c>
      <c r="C7" s="10">
        <v>0.81359999999999999</v>
      </c>
      <c r="F7" t="str">
        <v>Colorado</v>
      </c>
      <c r="G7" t="str">
        <v>Burke County</v>
      </c>
      <c r="J7" s="56"/>
    </row>
    <row r="8" spans="1:11" x14ac:dyDescent="0.3">
      <c r="A8" t="s">
        <v>69</v>
      </c>
      <c r="B8" t="s">
        <v>180</v>
      </c>
      <c r="C8" s="10">
        <v>0.64529999999999998</v>
      </c>
      <c r="F8" t="str">
        <v>Connecticut</v>
      </c>
      <c r="G8" t="str">
        <v>Cabarrus County</v>
      </c>
    </row>
    <row r="9" spans="1:11" x14ac:dyDescent="0.3">
      <c r="A9" t="s">
        <v>69</v>
      </c>
      <c r="B9" t="s">
        <v>181</v>
      </c>
      <c r="C9" s="10">
        <v>0.72400000000000009</v>
      </c>
      <c r="F9" t="str">
        <v>Delaware</v>
      </c>
      <c r="G9" t="str">
        <v>Caldwell County</v>
      </c>
    </row>
    <row r="10" spans="1:11" x14ac:dyDescent="0.3">
      <c r="A10" t="s">
        <v>69</v>
      </c>
      <c r="B10" t="s">
        <v>182</v>
      </c>
      <c r="C10" s="10">
        <v>0.69540000000000002</v>
      </c>
      <c r="F10" t="str">
        <v>Delaware1</v>
      </c>
      <c r="G10" t="str">
        <v>Camden County</v>
      </c>
    </row>
    <row r="11" spans="1:11" x14ac:dyDescent="0.3">
      <c r="A11" t="s">
        <v>69</v>
      </c>
      <c r="B11" t="s">
        <v>183</v>
      </c>
      <c r="C11" s="10">
        <v>0.68530000000000002</v>
      </c>
      <c r="F11" t="str">
        <v>District of Columbia</v>
      </c>
      <c r="G11" t="str">
        <v>Catawba County</v>
      </c>
    </row>
    <row r="12" spans="1:11" x14ac:dyDescent="0.3">
      <c r="A12" t="s">
        <v>69</v>
      </c>
      <c r="B12" t="s">
        <v>184</v>
      </c>
      <c r="C12" s="10">
        <v>0.74050000000000005</v>
      </c>
      <c r="F12" t="str">
        <v>Florida</v>
      </c>
      <c r="G12" t="str">
        <v>Chatham County</v>
      </c>
    </row>
    <row r="13" spans="1:11" x14ac:dyDescent="0.3">
      <c r="A13" t="s">
        <v>69</v>
      </c>
      <c r="B13" t="s">
        <v>185</v>
      </c>
      <c r="C13" s="10">
        <v>0.74050000000000005</v>
      </c>
      <c r="F13" t="str">
        <v>Georgia</v>
      </c>
      <c r="G13" t="str">
        <v>Craven County</v>
      </c>
    </row>
    <row r="14" spans="1:11" x14ac:dyDescent="0.3">
      <c r="A14" t="s">
        <v>69</v>
      </c>
      <c r="B14" t="s">
        <v>186</v>
      </c>
      <c r="C14" s="10">
        <v>0.68530000000000002</v>
      </c>
      <c r="F14" t="str">
        <v>Guam</v>
      </c>
      <c r="G14" t="str">
        <v>Cumberland County</v>
      </c>
    </row>
    <row r="15" spans="1:11" x14ac:dyDescent="0.3">
      <c r="A15" t="s">
        <v>69</v>
      </c>
      <c r="B15" t="s">
        <v>187</v>
      </c>
      <c r="C15" s="10">
        <v>0.68530000000000002</v>
      </c>
      <c r="F15" t="str">
        <v>Hawaii</v>
      </c>
      <c r="G15" t="str">
        <v>Currituck County</v>
      </c>
    </row>
    <row r="16" spans="1:11" x14ac:dyDescent="0.3">
      <c r="A16" t="s">
        <v>69</v>
      </c>
      <c r="B16" t="s">
        <v>188</v>
      </c>
      <c r="C16" s="10">
        <v>0.81359999999999999</v>
      </c>
      <c r="F16" t="str">
        <v>Idaho</v>
      </c>
      <c r="G16" t="str">
        <v>Davidson County</v>
      </c>
    </row>
    <row r="17" spans="1:7" x14ac:dyDescent="0.3">
      <c r="A17" t="s">
        <v>69</v>
      </c>
      <c r="B17" t="s">
        <v>189</v>
      </c>
      <c r="C17" s="10">
        <v>0.64529999999999998</v>
      </c>
      <c r="F17" t="str">
        <v>Illinois</v>
      </c>
      <c r="G17" t="str">
        <v>Davie County</v>
      </c>
    </row>
    <row r="18" spans="1:7" x14ac:dyDescent="0.3">
      <c r="A18" t="s">
        <v>69</v>
      </c>
      <c r="B18" t="s">
        <v>190</v>
      </c>
      <c r="C18" s="10">
        <v>0.67480000000000007</v>
      </c>
      <c r="F18" t="str">
        <v>Indiana</v>
      </c>
      <c r="G18" t="str">
        <v>Durham County</v>
      </c>
    </row>
    <row r="19" spans="1:7" x14ac:dyDescent="0.3">
      <c r="A19" t="s">
        <v>69</v>
      </c>
      <c r="B19" t="s">
        <v>191</v>
      </c>
      <c r="C19" s="10">
        <v>0.71040000000000003</v>
      </c>
      <c r="F19" t="str">
        <v>Iowa</v>
      </c>
      <c r="G19" t="str">
        <v>Edgecombe County</v>
      </c>
    </row>
    <row r="20" spans="1:7" x14ac:dyDescent="0.3">
      <c r="A20" t="s">
        <v>69</v>
      </c>
      <c r="B20" t="s">
        <v>192</v>
      </c>
      <c r="C20" s="10">
        <v>0.80549999999999999</v>
      </c>
      <c r="F20" t="str">
        <v>Kansas</v>
      </c>
      <c r="G20" t="str">
        <v>Forsyth County</v>
      </c>
    </row>
    <row r="21" spans="1:7" x14ac:dyDescent="0.3">
      <c r="A21" t="s">
        <v>69</v>
      </c>
      <c r="B21" t="s">
        <v>193</v>
      </c>
      <c r="C21" s="10">
        <v>0.72400000000000009</v>
      </c>
      <c r="F21" t="str">
        <v>Kentucky</v>
      </c>
      <c r="G21" t="str">
        <v>Franklin County</v>
      </c>
    </row>
    <row r="22" spans="1:7" x14ac:dyDescent="0.3">
      <c r="A22" t="s">
        <v>69</v>
      </c>
      <c r="B22" t="s">
        <v>194</v>
      </c>
      <c r="C22" s="10">
        <v>0.80549999999999999</v>
      </c>
      <c r="F22" t="str">
        <v>Kenucky</v>
      </c>
      <c r="G22" t="str">
        <v>Gaston County</v>
      </c>
    </row>
    <row r="23" spans="1:7" x14ac:dyDescent="0.3">
      <c r="A23" t="s">
        <v>69</v>
      </c>
      <c r="B23" t="s">
        <v>195</v>
      </c>
      <c r="C23" s="10">
        <v>0.75490000000000002</v>
      </c>
      <c r="F23" t="str">
        <v>Louisiana</v>
      </c>
      <c r="G23" t="str">
        <v>Gates County</v>
      </c>
    </row>
    <row r="24" spans="1:7" x14ac:dyDescent="0.3">
      <c r="A24" t="s">
        <v>69</v>
      </c>
      <c r="B24" t="s">
        <v>196</v>
      </c>
      <c r="C24" s="10">
        <v>0.72400000000000009</v>
      </c>
      <c r="F24" t="str">
        <v>Maine</v>
      </c>
      <c r="G24" t="str">
        <v>Granville County</v>
      </c>
    </row>
    <row r="25" spans="1:7" x14ac:dyDescent="0.3">
      <c r="A25" t="s">
        <v>69</v>
      </c>
      <c r="B25" t="s">
        <v>197</v>
      </c>
      <c r="C25" s="10">
        <v>0.67480000000000007</v>
      </c>
      <c r="F25" t="str">
        <v>Maryland</v>
      </c>
      <c r="G25" t="str">
        <v>Guilford County</v>
      </c>
    </row>
    <row r="26" spans="1:7" x14ac:dyDescent="0.3">
      <c r="A26" t="s">
        <v>69</v>
      </c>
      <c r="B26" t="s">
        <v>198</v>
      </c>
      <c r="C26" s="10">
        <v>0.74050000000000005</v>
      </c>
      <c r="F26" t="str">
        <v>Massachusetts</v>
      </c>
      <c r="G26" t="str">
        <v>Harnett County</v>
      </c>
    </row>
    <row r="27" spans="1:7" x14ac:dyDescent="0.3">
      <c r="A27" t="s">
        <v>69</v>
      </c>
      <c r="B27" t="s">
        <v>199</v>
      </c>
      <c r="C27" s="10">
        <v>0.77900000000000003</v>
      </c>
      <c r="F27" t="str">
        <v>Michigan</v>
      </c>
      <c r="G27" t="str">
        <v>Haywood County</v>
      </c>
    </row>
    <row r="28" spans="1:7" x14ac:dyDescent="0.3">
      <c r="A28" t="s">
        <v>69</v>
      </c>
      <c r="B28" t="s">
        <v>200</v>
      </c>
      <c r="C28" s="10">
        <v>0.81359999999999999</v>
      </c>
      <c r="F28" t="str">
        <v>Minnesota</v>
      </c>
      <c r="G28" t="str">
        <v>Henderson County</v>
      </c>
    </row>
    <row r="29" spans="1:7" x14ac:dyDescent="0.3">
      <c r="A29" t="s">
        <v>69</v>
      </c>
      <c r="B29" t="s">
        <v>201</v>
      </c>
      <c r="C29" s="10">
        <v>0.81359999999999999</v>
      </c>
      <c r="F29" t="str">
        <v>Mississippi</v>
      </c>
      <c r="G29" t="str">
        <v>Hoke County</v>
      </c>
    </row>
    <row r="30" spans="1:7" x14ac:dyDescent="0.3">
      <c r="A30" t="s">
        <v>69</v>
      </c>
      <c r="B30" t="s">
        <v>202</v>
      </c>
      <c r="C30" s="10">
        <v>0.74050000000000005</v>
      </c>
      <c r="F30" t="str">
        <v>Missour</v>
      </c>
      <c r="G30" t="str">
        <v>Iredell County</v>
      </c>
    </row>
    <row r="31" spans="1:7" x14ac:dyDescent="0.3">
      <c r="A31" t="s">
        <v>69</v>
      </c>
      <c r="B31" t="s">
        <v>203</v>
      </c>
      <c r="C31" s="10">
        <v>0.75490000000000002</v>
      </c>
      <c r="F31" t="str">
        <v>Missouri</v>
      </c>
      <c r="G31" t="str">
        <v>Johnston County</v>
      </c>
    </row>
    <row r="32" spans="1:7" x14ac:dyDescent="0.3">
      <c r="A32" t="s">
        <v>69</v>
      </c>
      <c r="B32" t="s">
        <v>204</v>
      </c>
      <c r="C32" s="10">
        <v>0.65390000000000004</v>
      </c>
      <c r="F32" t="str">
        <v>Montana</v>
      </c>
      <c r="G32" t="str">
        <v>Jones County</v>
      </c>
    </row>
    <row r="33" spans="1:7" x14ac:dyDescent="0.3">
      <c r="A33" t="s">
        <v>70</v>
      </c>
      <c r="B33" t="s">
        <v>205</v>
      </c>
      <c r="C33" s="10">
        <v>1.218</v>
      </c>
      <c r="F33" t="str">
        <v>Nebraska</v>
      </c>
      <c r="G33" t="str">
        <v>Lincoln County</v>
      </c>
    </row>
    <row r="34" spans="1:7" x14ac:dyDescent="0.3">
      <c r="A34" t="s">
        <v>70</v>
      </c>
      <c r="B34" t="s">
        <v>206</v>
      </c>
      <c r="C34" s="10">
        <v>0.9718</v>
      </c>
      <c r="F34" t="str">
        <v>Nevada</v>
      </c>
      <c r="G34" t="str">
        <v>Madison County</v>
      </c>
    </row>
    <row r="35" spans="1:7" x14ac:dyDescent="0.3">
      <c r="A35" t="s">
        <v>70</v>
      </c>
      <c r="B35" t="s">
        <v>207</v>
      </c>
      <c r="C35" s="10">
        <v>1.218</v>
      </c>
      <c r="F35" t="str">
        <v>New Hampshire</v>
      </c>
      <c r="G35" t="str">
        <v>Mecklenburg County</v>
      </c>
    </row>
    <row r="36" spans="1:7" x14ac:dyDescent="0.3">
      <c r="A36" t="s">
        <v>70</v>
      </c>
      <c r="B36" t="s">
        <v>204</v>
      </c>
      <c r="C36" s="10">
        <v>1.2298</v>
      </c>
      <c r="F36" t="str">
        <v>New Jersey</v>
      </c>
      <c r="G36" t="str">
        <v>Nash County</v>
      </c>
    </row>
    <row r="37" spans="1:7" x14ac:dyDescent="0.3">
      <c r="A37" t="s">
        <v>71</v>
      </c>
      <c r="B37" t="s">
        <v>208</v>
      </c>
      <c r="C37" s="10">
        <v>0.79339999999999999</v>
      </c>
      <c r="F37" t="str">
        <v>New Jersey1</v>
      </c>
      <c r="G37" t="str">
        <v>New Hanover County</v>
      </c>
    </row>
    <row r="38" spans="1:7" x14ac:dyDescent="0.3">
      <c r="A38" t="s">
        <v>71</v>
      </c>
      <c r="B38" t="s">
        <v>209</v>
      </c>
      <c r="C38" s="10">
        <v>1.0583</v>
      </c>
      <c r="F38" t="str">
        <v>New Mexico</v>
      </c>
      <c r="G38" t="str">
        <v>Onslow County</v>
      </c>
    </row>
    <row r="39" spans="1:7" x14ac:dyDescent="0.3">
      <c r="A39" t="s">
        <v>71</v>
      </c>
      <c r="B39" t="s">
        <v>210</v>
      </c>
      <c r="C39" s="10">
        <v>0.98650000000000004</v>
      </c>
      <c r="F39" t="str">
        <v>New York</v>
      </c>
      <c r="G39" t="str">
        <v>Orange County</v>
      </c>
    </row>
    <row r="40" spans="1:7" x14ac:dyDescent="0.3">
      <c r="A40" t="s">
        <v>71</v>
      </c>
      <c r="B40" t="s">
        <v>211</v>
      </c>
      <c r="C40" s="10">
        <v>0.9194</v>
      </c>
      <c r="F40" t="str">
        <v>North Carolina</v>
      </c>
      <c r="G40" t="str">
        <v>Pamlico County</v>
      </c>
    </row>
    <row r="41" spans="1:7" x14ac:dyDescent="0.3">
      <c r="A41" t="s">
        <v>71</v>
      </c>
      <c r="B41" t="s">
        <v>212</v>
      </c>
      <c r="C41" s="10">
        <v>0.84110000000000007</v>
      </c>
      <c r="F41" t="str">
        <v>North Dakota</v>
      </c>
      <c r="G41" t="str">
        <v>Pender County</v>
      </c>
    </row>
    <row r="42" spans="1:7" x14ac:dyDescent="0.3">
      <c r="A42" t="s">
        <v>71</v>
      </c>
      <c r="B42" t="s">
        <v>213</v>
      </c>
      <c r="C42" s="10">
        <v>0.98650000000000004</v>
      </c>
      <c r="F42" t="str">
        <v>Ohio</v>
      </c>
      <c r="G42" t="str">
        <v>Person County</v>
      </c>
    </row>
    <row r="43" spans="1:7" x14ac:dyDescent="0.3">
      <c r="A43" t="s">
        <v>71</v>
      </c>
      <c r="B43" t="s">
        <v>214</v>
      </c>
      <c r="C43" s="10">
        <v>1.0028000000000001</v>
      </c>
      <c r="F43" t="str">
        <v>Oklahoma</v>
      </c>
      <c r="G43" t="str">
        <v>Pitt County</v>
      </c>
    </row>
    <row r="44" spans="1:7" x14ac:dyDescent="0.3">
      <c r="A44" t="s">
        <v>71</v>
      </c>
      <c r="B44" t="s">
        <v>215</v>
      </c>
      <c r="C44" s="10">
        <v>0.9647</v>
      </c>
      <c r="F44" t="str">
        <v>Oregon</v>
      </c>
      <c r="G44" t="str">
        <v>Randolph County</v>
      </c>
    </row>
    <row r="45" spans="1:7" x14ac:dyDescent="0.3">
      <c r="A45" t="s">
        <v>71</v>
      </c>
      <c r="B45" t="s">
        <v>204</v>
      </c>
      <c r="C45" s="10">
        <v>0.82500000000000007</v>
      </c>
      <c r="F45" t="str">
        <v>Pennsylvania</v>
      </c>
      <c r="G45" t="str">
        <v>Rockingham County</v>
      </c>
    </row>
    <row r="46" spans="1:7" x14ac:dyDescent="0.3">
      <c r="A46" t="s">
        <v>72</v>
      </c>
      <c r="B46" t="s">
        <v>216</v>
      </c>
      <c r="C46" s="10">
        <v>0.83430000000000004</v>
      </c>
      <c r="F46" t="str">
        <v>Puerto Rico</v>
      </c>
      <c r="G46" t="str">
        <v>Rowan County</v>
      </c>
    </row>
    <row r="47" spans="1:7" x14ac:dyDescent="0.3">
      <c r="A47" t="s">
        <v>72</v>
      </c>
      <c r="B47" t="s">
        <v>217</v>
      </c>
      <c r="C47" s="10">
        <v>0.77280000000000004</v>
      </c>
      <c r="F47" t="str">
        <v>Puerto Rico1</v>
      </c>
      <c r="G47" t="str">
        <v>Stokes County</v>
      </c>
    </row>
    <row r="48" spans="1:7" x14ac:dyDescent="0.3">
      <c r="A48" t="s">
        <v>72</v>
      </c>
      <c r="B48" t="s">
        <v>218</v>
      </c>
      <c r="C48" s="10">
        <v>0.79990000000000006</v>
      </c>
      <c r="F48" t="str">
        <v>Rhode Island</v>
      </c>
      <c r="G48" t="str">
        <v>Union County</v>
      </c>
    </row>
    <row r="49" spans="1:7" x14ac:dyDescent="0.3">
      <c r="A49" t="s">
        <v>72</v>
      </c>
      <c r="B49" t="s">
        <v>219</v>
      </c>
      <c r="C49" s="10">
        <v>0.79430000000000001</v>
      </c>
      <c r="F49" t="str">
        <v>Rhode Island1</v>
      </c>
      <c r="G49" t="str">
        <v>Wake County</v>
      </c>
    </row>
    <row r="50" spans="1:7" x14ac:dyDescent="0.3">
      <c r="A50" t="s">
        <v>72</v>
      </c>
      <c r="B50" t="s">
        <v>220</v>
      </c>
      <c r="C50" s="10">
        <v>0.85000000000000009</v>
      </c>
      <c r="F50" t="str">
        <v>South Carolina</v>
      </c>
      <c r="G50" t="str">
        <v>Wayne County</v>
      </c>
    </row>
    <row r="51" spans="1:7" x14ac:dyDescent="0.3">
      <c r="A51" t="s">
        <v>72</v>
      </c>
      <c r="B51" t="s">
        <v>221</v>
      </c>
      <c r="C51" s="10">
        <v>0.82200000000000006</v>
      </c>
      <c r="F51" t="str">
        <v>South Dakota</v>
      </c>
      <c r="G51" t="str">
        <v>Yadkin County</v>
      </c>
    </row>
    <row r="52" spans="1:7" x14ac:dyDescent="0.3">
      <c r="A52" t="s">
        <v>72</v>
      </c>
      <c r="B52" t="s">
        <v>222</v>
      </c>
      <c r="C52" s="10">
        <v>0.79430000000000001</v>
      </c>
      <c r="F52" t="str">
        <v>Tennessee</v>
      </c>
      <c r="G52" t="str">
        <v>_Rural</v>
      </c>
    </row>
    <row r="53" spans="1:7" x14ac:dyDescent="0.3">
      <c r="A53" t="s">
        <v>72</v>
      </c>
      <c r="B53" t="s">
        <v>223</v>
      </c>
      <c r="C53" s="10">
        <v>0.82610000000000006</v>
      </c>
      <c r="F53" t="str">
        <v>Texas</v>
      </c>
    </row>
    <row r="54" spans="1:7" x14ac:dyDescent="0.3">
      <c r="A54" t="s">
        <v>72</v>
      </c>
      <c r="B54" t="s">
        <v>224</v>
      </c>
      <c r="C54" s="10">
        <v>0.82200000000000006</v>
      </c>
      <c r="F54" t="str">
        <v>Utah</v>
      </c>
    </row>
    <row r="55" spans="1:7" x14ac:dyDescent="0.3">
      <c r="A55" t="s">
        <v>72</v>
      </c>
      <c r="B55" t="s">
        <v>188</v>
      </c>
      <c r="C55" s="10">
        <v>0.77280000000000004</v>
      </c>
      <c r="F55" t="str">
        <v>Vermont</v>
      </c>
    </row>
    <row r="56" spans="1:7" x14ac:dyDescent="0.3">
      <c r="A56" t="s">
        <v>72</v>
      </c>
      <c r="B56" t="s">
        <v>225</v>
      </c>
      <c r="C56" s="10">
        <v>0.77280000000000004</v>
      </c>
      <c r="F56" t="str">
        <v>Virgin Islands</v>
      </c>
    </row>
    <row r="57" spans="1:7" x14ac:dyDescent="0.3">
      <c r="A57" t="s">
        <v>72</v>
      </c>
      <c r="B57" t="s">
        <v>226</v>
      </c>
      <c r="C57" s="10">
        <v>0.83810000000000007</v>
      </c>
      <c r="F57" t="str">
        <v>Virginia</v>
      </c>
    </row>
    <row r="58" spans="1:7" x14ac:dyDescent="0.3">
      <c r="A58" t="s">
        <v>72</v>
      </c>
      <c r="B58" t="s">
        <v>227</v>
      </c>
      <c r="C58" s="10">
        <v>0.82200000000000006</v>
      </c>
      <c r="F58" t="str">
        <v>Washington</v>
      </c>
    </row>
    <row r="59" spans="1:7" x14ac:dyDescent="0.3">
      <c r="A59" t="s">
        <v>72</v>
      </c>
      <c r="B59" t="s">
        <v>194</v>
      </c>
      <c r="C59" s="10">
        <v>0.83430000000000004</v>
      </c>
      <c r="F59" t="str">
        <v>West Virginia</v>
      </c>
    </row>
    <row r="60" spans="1:7" x14ac:dyDescent="0.3">
      <c r="A60" t="s">
        <v>72</v>
      </c>
      <c r="B60" t="s">
        <v>228</v>
      </c>
      <c r="C60" s="10">
        <v>0.83810000000000007</v>
      </c>
      <c r="F60" t="str">
        <v>Wisconsin</v>
      </c>
    </row>
    <row r="61" spans="1:7" x14ac:dyDescent="0.3">
      <c r="A61" t="s">
        <v>72</v>
      </c>
      <c r="B61" t="s">
        <v>229</v>
      </c>
      <c r="C61" s="10">
        <v>0.82200000000000006</v>
      </c>
      <c r="F61" t="str">
        <v>Wyoming</v>
      </c>
    </row>
    <row r="62" spans="1:7" x14ac:dyDescent="0.3">
      <c r="A62" t="s">
        <v>72</v>
      </c>
      <c r="B62" t="s">
        <v>230</v>
      </c>
      <c r="C62" s="10">
        <v>0.79990000000000006</v>
      </c>
    </row>
    <row r="63" spans="1:7" x14ac:dyDescent="0.3">
      <c r="A63" t="s">
        <v>72</v>
      </c>
      <c r="B63" t="s">
        <v>231</v>
      </c>
      <c r="C63" s="10">
        <v>0.82200000000000006</v>
      </c>
    </row>
    <row r="64" spans="1:7" x14ac:dyDescent="0.3">
      <c r="A64" t="s">
        <v>72</v>
      </c>
      <c r="B64" t="s">
        <v>232</v>
      </c>
      <c r="C64" s="10">
        <v>0.82200000000000006</v>
      </c>
    </row>
    <row r="65" spans="1:3" x14ac:dyDescent="0.3">
      <c r="A65" t="s">
        <v>72</v>
      </c>
      <c r="B65" t="s">
        <v>233</v>
      </c>
      <c r="C65" s="10">
        <v>0.79430000000000001</v>
      </c>
    </row>
    <row r="66" spans="1:3" x14ac:dyDescent="0.3">
      <c r="A66" t="s">
        <v>72</v>
      </c>
      <c r="B66" t="s">
        <v>203</v>
      </c>
      <c r="C66" s="10">
        <v>0.83430000000000004</v>
      </c>
    </row>
    <row r="67" spans="1:3" x14ac:dyDescent="0.3">
      <c r="A67" t="s">
        <v>72</v>
      </c>
      <c r="B67" t="s">
        <v>204</v>
      </c>
      <c r="C67" s="10">
        <v>0.71110000000000007</v>
      </c>
    </row>
    <row r="68" spans="1:3" x14ac:dyDescent="0.3">
      <c r="A68" t="s">
        <v>73</v>
      </c>
      <c r="B68" t="s">
        <v>234</v>
      </c>
      <c r="C68" s="10">
        <v>1.8181</v>
      </c>
    </row>
    <row r="69" spans="1:3" x14ac:dyDescent="0.3">
      <c r="A69" t="s">
        <v>73</v>
      </c>
      <c r="B69" t="s">
        <v>235</v>
      </c>
      <c r="C69" s="10">
        <v>1.1159000000000001</v>
      </c>
    </row>
    <row r="70" spans="1:3" x14ac:dyDescent="0.3">
      <c r="A70" t="s">
        <v>73</v>
      </c>
      <c r="B70" t="s">
        <v>236</v>
      </c>
      <c r="C70" s="10">
        <v>1.8181</v>
      </c>
    </row>
    <row r="71" spans="1:3" x14ac:dyDescent="0.3">
      <c r="A71" t="s">
        <v>73</v>
      </c>
      <c r="B71" t="s">
        <v>237</v>
      </c>
      <c r="C71" s="10">
        <v>1.7072000000000001</v>
      </c>
    </row>
    <row r="72" spans="1:3" x14ac:dyDescent="0.3">
      <c r="A72" t="s">
        <v>73</v>
      </c>
      <c r="B72" t="s">
        <v>238</v>
      </c>
      <c r="C72" s="10">
        <v>1.0729</v>
      </c>
    </row>
    <row r="73" spans="1:3" x14ac:dyDescent="0.3">
      <c r="A73" t="s">
        <v>73</v>
      </c>
      <c r="B73" t="s">
        <v>239</v>
      </c>
      <c r="C73" s="10">
        <v>0.91470000000000007</v>
      </c>
    </row>
    <row r="74" spans="1:3" x14ac:dyDescent="0.3">
      <c r="A74" t="s">
        <v>73</v>
      </c>
      <c r="B74" t="s">
        <v>240</v>
      </c>
      <c r="C74" s="10">
        <v>1.2066000000000001</v>
      </c>
    </row>
    <row r="75" spans="1:3" x14ac:dyDescent="0.3">
      <c r="A75" t="s">
        <v>73</v>
      </c>
      <c r="B75" t="s">
        <v>241</v>
      </c>
      <c r="C75" s="10">
        <v>1.0531000000000001</v>
      </c>
    </row>
    <row r="76" spans="1:3" x14ac:dyDescent="0.3">
      <c r="A76" t="s">
        <v>73</v>
      </c>
      <c r="B76" t="s">
        <v>242</v>
      </c>
      <c r="C76" s="10">
        <v>1.3046</v>
      </c>
    </row>
    <row r="77" spans="1:3" x14ac:dyDescent="0.3">
      <c r="A77" t="s">
        <v>73</v>
      </c>
      <c r="B77" t="s">
        <v>243</v>
      </c>
      <c r="C77" s="10">
        <v>0.76500000000000001</v>
      </c>
    </row>
    <row r="78" spans="1:3" x14ac:dyDescent="0.3">
      <c r="A78" t="s">
        <v>73</v>
      </c>
      <c r="B78" t="s">
        <v>244</v>
      </c>
      <c r="C78" s="10">
        <v>1.8302</v>
      </c>
    </row>
    <row r="79" spans="1:3" x14ac:dyDescent="0.3">
      <c r="A79" t="s">
        <v>73</v>
      </c>
      <c r="B79" t="s">
        <v>245</v>
      </c>
      <c r="C79" s="10">
        <v>1.3349</v>
      </c>
    </row>
    <row r="80" spans="1:3" x14ac:dyDescent="0.3">
      <c r="A80" t="s">
        <v>73</v>
      </c>
      <c r="B80" t="s">
        <v>246</v>
      </c>
      <c r="C80" s="10">
        <v>1.7999000000000001</v>
      </c>
    </row>
    <row r="81" spans="1:3" x14ac:dyDescent="0.3">
      <c r="A81" t="s">
        <v>73</v>
      </c>
      <c r="B81" t="s">
        <v>247</v>
      </c>
      <c r="C81" s="10">
        <v>1.5514000000000001</v>
      </c>
    </row>
    <row r="82" spans="1:3" x14ac:dyDescent="0.3">
      <c r="A82" t="s">
        <v>73</v>
      </c>
      <c r="B82" t="s">
        <v>248</v>
      </c>
      <c r="C82" s="10">
        <v>1.2638</v>
      </c>
    </row>
    <row r="83" spans="1:3" x14ac:dyDescent="0.3">
      <c r="A83" t="s">
        <v>73</v>
      </c>
      <c r="B83" t="s">
        <v>249</v>
      </c>
      <c r="C83" s="10">
        <v>1.7072000000000001</v>
      </c>
    </row>
    <row r="84" spans="1:3" x14ac:dyDescent="0.3">
      <c r="A84" t="s">
        <v>73</v>
      </c>
      <c r="B84" t="s">
        <v>250</v>
      </c>
      <c r="C84" s="10">
        <v>1.2276</v>
      </c>
    </row>
    <row r="85" spans="1:3" x14ac:dyDescent="0.3">
      <c r="A85" t="s">
        <v>73</v>
      </c>
      <c r="B85" t="s">
        <v>251</v>
      </c>
      <c r="C85" s="10">
        <v>1.7072000000000001</v>
      </c>
    </row>
    <row r="86" spans="1:3" x14ac:dyDescent="0.3">
      <c r="A86" t="s">
        <v>73</v>
      </c>
      <c r="B86" t="s">
        <v>252</v>
      </c>
      <c r="C86" s="10">
        <v>1.9024000000000001</v>
      </c>
    </row>
    <row r="87" spans="1:3" x14ac:dyDescent="0.3">
      <c r="A87" t="s">
        <v>73</v>
      </c>
      <c r="B87" t="s">
        <v>253</v>
      </c>
      <c r="C87" s="10">
        <v>1.2276</v>
      </c>
    </row>
    <row r="88" spans="1:3" x14ac:dyDescent="0.3">
      <c r="A88" t="s">
        <v>73</v>
      </c>
      <c r="B88" t="s">
        <v>254</v>
      </c>
      <c r="C88" s="10">
        <v>1.2805</v>
      </c>
    </row>
    <row r="89" spans="1:3" x14ac:dyDescent="0.3">
      <c r="A89" t="s">
        <v>73</v>
      </c>
      <c r="B89" t="s">
        <v>255</v>
      </c>
      <c r="C89" s="10">
        <v>1.8448</v>
      </c>
    </row>
    <row r="90" spans="1:3" x14ac:dyDescent="0.3">
      <c r="A90" t="s">
        <v>73</v>
      </c>
      <c r="B90" t="s">
        <v>256</v>
      </c>
      <c r="C90" s="10">
        <v>1.5316000000000001</v>
      </c>
    </row>
    <row r="91" spans="1:3" x14ac:dyDescent="0.3">
      <c r="A91" t="s">
        <v>73</v>
      </c>
      <c r="B91" t="s">
        <v>257</v>
      </c>
      <c r="C91" s="10">
        <v>1.3704000000000001</v>
      </c>
    </row>
    <row r="92" spans="1:3" x14ac:dyDescent="0.3">
      <c r="A92" t="s">
        <v>73</v>
      </c>
      <c r="B92" t="s">
        <v>258</v>
      </c>
      <c r="C92" s="10">
        <v>1.8448</v>
      </c>
    </row>
    <row r="93" spans="1:3" x14ac:dyDescent="0.3">
      <c r="A93" t="s">
        <v>73</v>
      </c>
      <c r="B93" t="s">
        <v>259</v>
      </c>
      <c r="C93" s="10">
        <v>1.4690000000000001</v>
      </c>
    </row>
    <row r="94" spans="1:3" x14ac:dyDescent="0.3">
      <c r="A94" t="s">
        <v>73</v>
      </c>
      <c r="B94" t="s">
        <v>260</v>
      </c>
      <c r="C94" s="10">
        <v>1.9024000000000001</v>
      </c>
    </row>
    <row r="95" spans="1:3" x14ac:dyDescent="0.3">
      <c r="A95" t="s">
        <v>73</v>
      </c>
      <c r="B95" t="s">
        <v>261</v>
      </c>
      <c r="C95" s="10">
        <v>1.8719000000000001</v>
      </c>
    </row>
    <row r="96" spans="1:3" x14ac:dyDescent="0.3">
      <c r="A96" t="s">
        <v>73</v>
      </c>
      <c r="B96" t="s">
        <v>262</v>
      </c>
      <c r="C96" s="10">
        <v>1.3932</v>
      </c>
    </row>
    <row r="97" spans="1:3" x14ac:dyDescent="0.3">
      <c r="A97" t="s">
        <v>73</v>
      </c>
      <c r="B97" t="s">
        <v>263</v>
      </c>
      <c r="C97" s="10">
        <v>1.796</v>
      </c>
    </row>
    <row r="98" spans="1:3" x14ac:dyDescent="0.3">
      <c r="A98" t="s">
        <v>73</v>
      </c>
      <c r="B98" t="s">
        <v>264</v>
      </c>
      <c r="C98" s="10">
        <v>1.7352000000000001</v>
      </c>
    </row>
    <row r="99" spans="1:3" x14ac:dyDescent="0.3">
      <c r="A99" t="s">
        <v>73</v>
      </c>
      <c r="B99" t="s">
        <v>265</v>
      </c>
      <c r="C99" s="10">
        <v>1.3467</v>
      </c>
    </row>
    <row r="100" spans="1:3" x14ac:dyDescent="0.3">
      <c r="A100" t="s">
        <v>73</v>
      </c>
      <c r="B100" t="s">
        <v>266</v>
      </c>
      <c r="C100" s="10">
        <v>1.3095000000000001</v>
      </c>
    </row>
    <row r="101" spans="1:3" x14ac:dyDescent="0.3">
      <c r="A101" t="s">
        <v>73</v>
      </c>
      <c r="B101" t="s">
        <v>267</v>
      </c>
      <c r="C101" s="10">
        <v>0.95569999999999999</v>
      </c>
    </row>
    <row r="102" spans="1:3" x14ac:dyDescent="0.3">
      <c r="A102" t="s">
        <v>73</v>
      </c>
      <c r="B102" t="s">
        <v>268</v>
      </c>
      <c r="C102" s="10">
        <v>1.3884000000000001</v>
      </c>
    </row>
    <row r="103" spans="1:3" x14ac:dyDescent="0.3">
      <c r="A103" t="s">
        <v>73</v>
      </c>
      <c r="B103" t="s">
        <v>269</v>
      </c>
      <c r="C103" s="10">
        <v>1.7072000000000001</v>
      </c>
    </row>
    <row r="104" spans="1:3" x14ac:dyDescent="0.3">
      <c r="A104" t="s">
        <v>73</v>
      </c>
      <c r="B104" t="s">
        <v>270</v>
      </c>
      <c r="C104" s="10">
        <v>1.3095000000000001</v>
      </c>
    </row>
    <row r="105" spans="1:3" x14ac:dyDescent="0.3">
      <c r="A105" t="s">
        <v>73</v>
      </c>
      <c r="B105" t="s">
        <v>204</v>
      </c>
      <c r="C105" s="10">
        <v>1.3029000000000002</v>
      </c>
    </row>
    <row r="106" spans="1:3" x14ac:dyDescent="0.3">
      <c r="A106" t="s">
        <v>74</v>
      </c>
      <c r="B106" t="s">
        <v>271</v>
      </c>
      <c r="C106" s="10">
        <v>0.99420000000000008</v>
      </c>
    </row>
    <row r="107" spans="1:3" x14ac:dyDescent="0.3">
      <c r="A107" t="s">
        <v>74</v>
      </c>
      <c r="B107" t="s">
        <v>272</v>
      </c>
      <c r="C107" s="10">
        <v>0.99420000000000008</v>
      </c>
    </row>
    <row r="108" spans="1:3" x14ac:dyDescent="0.3">
      <c r="A108" t="s">
        <v>74</v>
      </c>
      <c r="B108" t="s">
        <v>273</v>
      </c>
      <c r="C108" s="10">
        <v>1.0471000000000001</v>
      </c>
    </row>
    <row r="109" spans="1:3" x14ac:dyDescent="0.3">
      <c r="A109" t="s">
        <v>74</v>
      </c>
      <c r="B109" t="s">
        <v>274</v>
      </c>
      <c r="C109" s="10">
        <v>0.99420000000000008</v>
      </c>
    </row>
    <row r="110" spans="1:3" x14ac:dyDescent="0.3">
      <c r="A110" t="s">
        <v>74</v>
      </c>
      <c r="B110" t="s">
        <v>275</v>
      </c>
      <c r="C110" s="10">
        <v>0.99420000000000008</v>
      </c>
    </row>
    <row r="111" spans="1:3" x14ac:dyDescent="0.3">
      <c r="A111" t="s">
        <v>74</v>
      </c>
      <c r="B111" t="s">
        <v>276</v>
      </c>
      <c r="C111" s="10">
        <v>0.99420000000000008</v>
      </c>
    </row>
    <row r="112" spans="1:3" x14ac:dyDescent="0.3">
      <c r="A112" t="s">
        <v>74</v>
      </c>
      <c r="B112" t="s">
        <v>277</v>
      </c>
      <c r="C112" s="10">
        <v>0.99420000000000008</v>
      </c>
    </row>
    <row r="113" spans="1:3" x14ac:dyDescent="0.3">
      <c r="A113" t="s">
        <v>74</v>
      </c>
      <c r="B113" t="s">
        <v>278</v>
      </c>
      <c r="C113" s="10">
        <v>0.95340000000000003</v>
      </c>
    </row>
    <row r="114" spans="1:3" x14ac:dyDescent="0.3">
      <c r="A114" t="s">
        <v>74</v>
      </c>
      <c r="B114" t="s">
        <v>279</v>
      </c>
      <c r="C114" s="10">
        <v>0.99420000000000008</v>
      </c>
    </row>
    <row r="115" spans="1:3" x14ac:dyDescent="0.3">
      <c r="A115" t="s">
        <v>74</v>
      </c>
      <c r="B115" t="s">
        <v>280</v>
      </c>
      <c r="C115" s="10">
        <v>0.99420000000000008</v>
      </c>
    </row>
    <row r="116" spans="1:3" x14ac:dyDescent="0.3">
      <c r="A116" t="s">
        <v>74</v>
      </c>
      <c r="B116" t="s">
        <v>188</v>
      </c>
      <c r="C116" s="10">
        <v>0.99420000000000008</v>
      </c>
    </row>
    <row r="117" spans="1:3" x14ac:dyDescent="0.3">
      <c r="A117" t="s">
        <v>74</v>
      </c>
      <c r="B117" t="s">
        <v>281</v>
      </c>
      <c r="C117" s="10">
        <v>0.99140000000000006</v>
      </c>
    </row>
    <row r="118" spans="1:3" x14ac:dyDescent="0.3">
      <c r="A118" t="s">
        <v>74</v>
      </c>
      <c r="B118" t="s">
        <v>282</v>
      </c>
      <c r="C118" s="10">
        <v>0.91570000000000007</v>
      </c>
    </row>
    <row r="119" spans="1:3" x14ac:dyDescent="0.3">
      <c r="A119" t="s">
        <v>74</v>
      </c>
      <c r="B119" t="s">
        <v>283</v>
      </c>
      <c r="C119" s="10">
        <v>0.99420000000000008</v>
      </c>
    </row>
    <row r="120" spans="1:3" x14ac:dyDescent="0.3">
      <c r="A120" t="s">
        <v>74</v>
      </c>
      <c r="B120" t="s">
        <v>284</v>
      </c>
      <c r="C120" s="10">
        <v>0.80270000000000008</v>
      </c>
    </row>
    <row r="121" spans="1:3" x14ac:dyDescent="0.3">
      <c r="A121" t="s">
        <v>74</v>
      </c>
      <c r="B121" t="s">
        <v>285</v>
      </c>
      <c r="C121" s="10">
        <v>0.95340000000000003</v>
      </c>
    </row>
    <row r="122" spans="1:3" x14ac:dyDescent="0.3">
      <c r="A122" t="s">
        <v>74</v>
      </c>
      <c r="B122" t="s">
        <v>286</v>
      </c>
      <c r="C122" s="10">
        <v>0.89450000000000007</v>
      </c>
    </row>
    <row r="123" spans="1:3" x14ac:dyDescent="0.3">
      <c r="A123" t="s">
        <v>74</v>
      </c>
      <c r="B123" t="s">
        <v>204</v>
      </c>
      <c r="C123" s="10">
        <v>0.99790000000000001</v>
      </c>
    </row>
    <row r="124" spans="1:3" x14ac:dyDescent="0.3">
      <c r="A124" t="s">
        <v>75</v>
      </c>
      <c r="B124" t="s">
        <v>287</v>
      </c>
      <c r="C124" s="10">
        <v>1.2008000000000001</v>
      </c>
    </row>
    <row r="125" spans="1:3" x14ac:dyDescent="0.3">
      <c r="A125" t="s">
        <v>75</v>
      </c>
      <c r="B125" t="s">
        <v>288</v>
      </c>
      <c r="C125" s="10">
        <v>1.0924</v>
      </c>
    </row>
    <row r="126" spans="1:3" x14ac:dyDescent="0.3">
      <c r="A126" t="s">
        <v>75</v>
      </c>
      <c r="B126" t="s">
        <v>289</v>
      </c>
      <c r="C126" s="10">
        <v>1.0924</v>
      </c>
    </row>
    <row r="127" spans="1:3" x14ac:dyDescent="0.3">
      <c r="A127" t="s">
        <v>75</v>
      </c>
      <c r="B127" t="s">
        <v>290</v>
      </c>
      <c r="C127" s="10">
        <v>1.1389</v>
      </c>
    </row>
    <row r="128" spans="1:3" x14ac:dyDescent="0.3">
      <c r="A128" t="s">
        <v>75</v>
      </c>
      <c r="B128" t="s">
        <v>291</v>
      </c>
      <c r="C128" s="10">
        <v>1.0954000000000002</v>
      </c>
    </row>
    <row r="129" spans="1:3" x14ac:dyDescent="0.3">
      <c r="A129" t="s">
        <v>75</v>
      </c>
      <c r="B129" t="s">
        <v>292</v>
      </c>
      <c r="C129" s="10">
        <v>1.0924</v>
      </c>
    </row>
    <row r="130" spans="1:3" x14ac:dyDescent="0.3">
      <c r="A130" t="s">
        <v>75</v>
      </c>
      <c r="B130" t="s">
        <v>293</v>
      </c>
      <c r="C130" s="10">
        <v>1.0905</v>
      </c>
    </row>
    <row r="131" spans="1:3" x14ac:dyDescent="0.3">
      <c r="A131" t="s">
        <v>75</v>
      </c>
      <c r="B131" t="s">
        <v>204</v>
      </c>
      <c r="C131" s="10">
        <v>0.97910000000000008</v>
      </c>
    </row>
    <row r="132" spans="1:3" x14ac:dyDescent="0.3">
      <c r="A132" t="s">
        <v>76</v>
      </c>
      <c r="B132" t="s">
        <v>294</v>
      </c>
      <c r="C132" s="10">
        <v>1.0142</v>
      </c>
    </row>
    <row r="133" spans="1:3" x14ac:dyDescent="0.3">
      <c r="A133" t="s">
        <v>76</v>
      </c>
      <c r="B133" t="s">
        <v>295</v>
      </c>
      <c r="C133" s="10">
        <v>1.0939000000000001</v>
      </c>
    </row>
    <row r="134" spans="1:3" x14ac:dyDescent="0.3">
      <c r="A134" t="s">
        <v>76</v>
      </c>
      <c r="B134" t="s">
        <v>296</v>
      </c>
      <c r="C134" s="10">
        <v>0.92200000000000004</v>
      </c>
    </row>
    <row r="135" spans="1:3" x14ac:dyDescent="0.3">
      <c r="A135" t="s">
        <v>297</v>
      </c>
      <c r="B135" t="s">
        <v>204</v>
      </c>
      <c r="C135" s="10" t="s">
        <v>298</v>
      </c>
    </row>
    <row r="136" spans="1:3" x14ac:dyDescent="0.3">
      <c r="A136" t="s">
        <v>77</v>
      </c>
      <c r="B136" t="s">
        <v>299</v>
      </c>
      <c r="C136" s="10">
        <v>1.0202</v>
      </c>
    </row>
    <row r="137" spans="1:3" x14ac:dyDescent="0.3">
      <c r="A137" t="s">
        <v>78</v>
      </c>
      <c r="B137" t="s">
        <v>300</v>
      </c>
      <c r="C137" s="10">
        <v>0.89140000000000008</v>
      </c>
    </row>
    <row r="138" spans="1:3" x14ac:dyDescent="0.3">
      <c r="A138" t="s">
        <v>78</v>
      </c>
      <c r="B138" t="s">
        <v>301</v>
      </c>
      <c r="C138" s="10">
        <v>0.83900000000000008</v>
      </c>
    </row>
    <row r="139" spans="1:3" x14ac:dyDescent="0.3">
      <c r="A139" t="s">
        <v>78</v>
      </c>
      <c r="B139" t="s">
        <v>302</v>
      </c>
      <c r="C139" s="10">
        <v>0.89319999999999999</v>
      </c>
    </row>
    <row r="140" spans="1:3" x14ac:dyDescent="0.3">
      <c r="A140" t="s">
        <v>78</v>
      </c>
      <c r="B140" t="s">
        <v>303</v>
      </c>
      <c r="C140" s="10">
        <v>0.8921</v>
      </c>
    </row>
    <row r="141" spans="1:3" x14ac:dyDescent="0.3">
      <c r="A141" t="s">
        <v>78</v>
      </c>
      <c r="B141" t="s">
        <v>304</v>
      </c>
      <c r="C141" s="10">
        <v>0.93770000000000009</v>
      </c>
    </row>
    <row r="142" spans="1:3" x14ac:dyDescent="0.3">
      <c r="A142" t="s">
        <v>78</v>
      </c>
      <c r="B142" t="s">
        <v>305</v>
      </c>
      <c r="C142" s="10">
        <v>0.84570000000000001</v>
      </c>
    </row>
    <row r="143" spans="1:3" x14ac:dyDescent="0.3">
      <c r="A143" t="s">
        <v>78</v>
      </c>
      <c r="B143" t="s">
        <v>306</v>
      </c>
      <c r="C143" s="10">
        <v>0.86180000000000001</v>
      </c>
    </row>
    <row r="144" spans="1:3" x14ac:dyDescent="0.3">
      <c r="A144" t="s">
        <v>78</v>
      </c>
      <c r="B144" t="s">
        <v>307</v>
      </c>
      <c r="C144" s="10">
        <v>0.83900000000000008</v>
      </c>
    </row>
    <row r="145" spans="1:3" x14ac:dyDescent="0.3">
      <c r="A145" t="s">
        <v>78</v>
      </c>
      <c r="B145" t="s">
        <v>308</v>
      </c>
      <c r="C145" s="10">
        <v>0.88560000000000005</v>
      </c>
    </row>
    <row r="146" spans="1:3" x14ac:dyDescent="0.3">
      <c r="A146" t="s">
        <v>78</v>
      </c>
      <c r="B146" t="s">
        <v>309</v>
      </c>
      <c r="C146" s="10">
        <v>0.83900000000000008</v>
      </c>
    </row>
    <row r="147" spans="1:3" x14ac:dyDescent="0.3">
      <c r="A147" t="s">
        <v>78</v>
      </c>
      <c r="B147" t="s">
        <v>310</v>
      </c>
      <c r="C147" s="10">
        <v>0.80910000000000004</v>
      </c>
    </row>
    <row r="148" spans="1:3" x14ac:dyDescent="0.3">
      <c r="A148" t="s">
        <v>78</v>
      </c>
      <c r="B148" t="s">
        <v>311</v>
      </c>
      <c r="C148" s="10">
        <v>0.83379999999999999</v>
      </c>
    </row>
    <row r="149" spans="1:3" x14ac:dyDescent="0.3">
      <c r="A149" t="s">
        <v>78</v>
      </c>
      <c r="B149" t="s">
        <v>312</v>
      </c>
      <c r="C149" s="10">
        <v>0.82220000000000004</v>
      </c>
    </row>
    <row r="150" spans="1:3" x14ac:dyDescent="0.3">
      <c r="A150" t="s">
        <v>78</v>
      </c>
      <c r="B150" t="s">
        <v>313</v>
      </c>
      <c r="C150" s="10">
        <v>0.89140000000000008</v>
      </c>
    </row>
    <row r="151" spans="1:3" x14ac:dyDescent="0.3">
      <c r="A151" t="s">
        <v>78</v>
      </c>
      <c r="B151" t="s">
        <v>314</v>
      </c>
      <c r="C151" s="10">
        <v>0.88260000000000005</v>
      </c>
    </row>
    <row r="152" spans="1:3" x14ac:dyDescent="0.3">
      <c r="A152" t="s">
        <v>78</v>
      </c>
      <c r="B152" t="s">
        <v>315</v>
      </c>
      <c r="C152" s="10">
        <v>0.82240000000000002</v>
      </c>
    </row>
    <row r="153" spans="1:3" x14ac:dyDescent="0.3">
      <c r="A153" t="s">
        <v>78</v>
      </c>
      <c r="B153" t="s">
        <v>316</v>
      </c>
      <c r="C153" s="10">
        <v>0.88260000000000005</v>
      </c>
    </row>
    <row r="154" spans="1:3" x14ac:dyDescent="0.3">
      <c r="A154" t="s">
        <v>78</v>
      </c>
      <c r="B154" t="s">
        <v>317</v>
      </c>
      <c r="C154" s="10">
        <v>0.79020000000000001</v>
      </c>
    </row>
    <row r="155" spans="1:3" x14ac:dyDescent="0.3">
      <c r="A155" t="s">
        <v>78</v>
      </c>
      <c r="B155" t="s">
        <v>188</v>
      </c>
      <c r="C155" s="10">
        <v>0.82220000000000004</v>
      </c>
    </row>
    <row r="156" spans="1:3" x14ac:dyDescent="0.3">
      <c r="A156" t="s">
        <v>78</v>
      </c>
      <c r="B156" t="s">
        <v>318</v>
      </c>
      <c r="C156" s="10">
        <v>0.90029999999999999</v>
      </c>
    </row>
    <row r="157" spans="1:3" x14ac:dyDescent="0.3">
      <c r="A157" t="s">
        <v>78</v>
      </c>
      <c r="B157" t="s">
        <v>191</v>
      </c>
      <c r="C157" s="10">
        <v>0.92260000000000009</v>
      </c>
    </row>
    <row r="158" spans="1:3" x14ac:dyDescent="0.3">
      <c r="A158" t="s">
        <v>78</v>
      </c>
      <c r="B158" t="s">
        <v>319</v>
      </c>
      <c r="C158" s="10">
        <v>0.82220000000000004</v>
      </c>
    </row>
    <row r="159" spans="1:3" x14ac:dyDescent="0.3">
      <c r="A159" t="s">
        <v>78</v>
      </c>
      <c r="B159" t="s">
        <v>320</v>
      </c>
      <c r="C159" s="10">
        <v>0.89140000000000008</v>
      </c>
    </row>
    <row r="160" spans="1:3" x14ac:dyDescent="0.3">
      <c r="A160" t="s">
        <v>78</v>
      </c>
      <c r="B160" t="s">
        <v>321</v>
      </c>
      <c r="C160" s="10">
        <v>0.93190000000000006</v>
      </c>
    </row>
    <row r="161" spans="1:3" x14ac:dyDescent="0.3">
      <c r="A161" t="s">
        <v>78</v>
      </c>
      <c r="B161" t="s">
        <v>322</v>
      </c>
      <c r="C161" s="10">
        <v>0.87340000000000007</v>
      </c>
    </row>
    <row r="162" spans="1:3" x14ac:dyDescent="0.3">
      <c r="A162" t="s">
        <v>78</v>
      </c>
      <c r="B162" t="s">
        <v>323</v>
      </c>
      <c r="C162" s="10">
        <v>0.89570000000000005</v>
      </c>
    </row>
    <row r="163" spans="1:3" x14ac:dyDescent="0.3">
      <c r="A163" t="s">
        <v>78</v>
      </c>
      <c r="B163" t="s">
        <v>324</v>
      </c>
      <c r="C163" s="10">
        <v>0.9415</v>
      </c>
    </row>
    <row r="164" spans="1:3" x14ac:dyDescent="0.3">
      <c r="A164" t="s">
        <v>78</v>
      </c>
      <c r="B164" t="s">
        <v>325</v>
      </c>
      <c r="C164" s="10">
        <v>0.83900000000000008</v>
      </c>
    </row>
    <row r="165" spans="1:3" x14ac:dyDescent="0.3">
      <c r="A165" t="s">
        <v>78</v>
      </c>
      <c r="B165" t="s">
        <v>326</v>
      </c>
      <c r="C165" s="10">
        <v>0.88870000000000005</v>
      </c>
    </row>
    <row r="166" spans="1:3" x14ac:dyDescent="0.3">
      <c r="A166" t="s">
        <v>78</v>
      </c>
      <c r="B166" t="s">
        <v>248</v>
      </c>
      <c r="C166" s="10">
        <v>0.90029999999999999</v>
      </c>
    </row>
    <row r="167" spans="1:3" x14ac:dyDescent="0.3">
      <c r="A167" t="s">
        <v>78</v>
      </c>
      <c r="B167" t="s">
        <v>327</v>
      </c>
      <c r="C167" s="10">
        <v>0.90029999999999999</v>
      </c>
    </row>
    <row r="168" spans="1:3" x14ac:dyDescent="0.3">
      <c r="A168" t="s">
        <v>78</v>
      </c>
      <c r="B168" t="s">
        <v>328</v>
      </c>
      <c r="C168" s="10">
        <v>0.89960000000000007</v>
      </c>
    </row>
    <row r="169" spans="1:3" x14ac:dyDescent="0.3">
      <c r="A169" t="s">
        <v>78</v>
      </c>
      <c r="B169" t="s">
        <v>329</v>
      </c>
      <c r="C169" s="10">
        <v>0.88260000000000005</v>
      </c>
    </row>
    <row r="170" spans="1:3" x14ac:dyDescent="0.3">
      <c r="A170" t="s">
        <v>78</v>
      </c>
      <c r="B170" t="s">
        <v>330</v>
      </c>
      <c r="C170" s="10">
        <v>0.88260000000000005</v>
      </c>
    </row>
    <row r="171" spans="1:3" x14ac:dyDescent="0.3">
      <c r="A171" t="s">
        <v>78</v>
      </c>
      <c r="B171" t="s">
        <v>331</v>
      </c>
      <c r="C171" s="10">
        <v>0.8014</v>
      </c>
    </row>
    <row r="172" spans="1:3" x14ac:dyDescent="0.3">
      <c r="A172" t="s">
        <v>78</v>
      </c>
      <c r="B172" t="s">
        <v>332</v>
      </c>
      <c r="C172" s="10">
        <v>0.80910000000000004</v>
      </c>
    </row>
    <row r="173" spans="1:3" x14ac:dyDescent="0.3">
      <c r="A173" t="s">
        <v>78</v>
      </c>
      <c r="B173" t="s">
        <v>333</v>
      </c>
      <c r="C173" s="10">
        <v>0.93190000000000006</v>
      </c>
    </row>
    <row r="174" spans="1:3" x14ac:dyDescent="0.3">
      <c r="A174" t="s">
        <v>78</v>
      </c>
      <c r="B174" t="s">
        <v>334</v>
      </c>
      <c r="C174" s="10">
        <v>0.90029999999999999</v>
      </c>
    </row>
    <row r="175" spans="1:3" x14ac:dyDescent="0.3">
      <c r="A175" t="s">
        <v>78</v>
      </c>
      <c r="B175" t="s">
        <v>335</v>
      </c>
      <c r="C175" s="10">
        <v>0.83900000000000008</v>
      </c>
    </row>
    <row r="176" spans="1:3" x14ac:dyDescent="0.3">
      <c r="A176" t="s">
        <v>78</v>
      </c>
      <c r="B176" t="s">
        <v>336</v>
      </c>
      <c r="C176" s="10">
        <v>0.89570000000000005</v>
      </c>
    </row>
    <row r="177" spans="1:3" x14ac:dyDescent="0.3">
      <c r="A177" t="s">
        <v>78</v>
      </c>
      <c r="B177" t="s">
        <v>337</v>
      </c>
      <c r="C177" s="10">
        <v>0.79360000000000008</v>
      </c>
    </row>
    <row r="178" spans="1:3" x14ac:dyDescent="0.3">
      <c r="A178" t="s">
        <v>78</v>
      </c>
      <c r="B178" t="s">
        <v>338</v>
      </c>
      <c r="C178" s="10">
        <v>0.83379999999999999</v>
      </c>
    </row>
    <row r="179" spans="1:3" x14ac:dyDescent="0.3">
      <c r="A179" t="s">
        <v>78</v>
      </c>
      <c r="B179" t="s">
        <v>339</v>
      </c>
      <c r="C179" s="10">
        <v>0.82220000000000004</v>
      </c>
    </row>
    <row r="180" spans="1:3" x14ac:dyDescent="0.3">
      <c r="A180" t="s">
        <v>78</v>
      </c>
      <c r="B180" t="s">
        <v>340</v>
      </c>
      <c r="C180" s="10">
        <v>0.88870000000000005</v>
      </c>
    </row>
    <row r="181" spans="1:3" x14ac:dyDescent="0.3">
      <c r="A181" t="s">
        <v>78</v>
      </c>
      <c r="B181" t="s">
        <v>204</v>
      </c>
      <c r="C181" s="10">
        <v>0.81280000000000008</v>
      </c>
    </row>
    <row r="182" spans="1:3" x14ac:dyDescent="0.3">
      <c r="A182" t="s">
        <v>79</v>
      </c>
      <c r="B182" t="s">
        <v>341</v>
      </c>
      <c r="C182" s="10">
        <v>0.95080000000000009</v>
      </c>
    </row>
    <row r="183" spans="1:3" x14ac:dyDescent="0.3">
      <c r="A183" t="s">
        <v>79</v>
      </c>
      <c r="B183" t="s">
        <v>342</v>
      </c>
      <c r="C183" s="10">
        <v>0.95080000000000009</v>
      </c>
    </row>
    <row r="184" spans="1:3" x14ac:dyDescent="0.3">
      <c r="A184" t="s">
        <v>79</v>
      </c>
      <c r="B184" t="s">
        <v>177</v>
      </c>
      <c r="C184" s="10">
        <v>0.88690000000000002</v>
      </c>
    </row>
    <row r="185" spans="1:3" x14ac:dyDescent="0.3">
      <c r="A185" t="s">
        <v>79</v>
      </c>
      <c r="B185" t="s">
        <v>343</v>
      </c>
      <c r="C185" s="10">
        <v>0.77670000000000006</v>
      </c>
    </row>
    <row r="186" spans="1:3" x14ac:dyDescent="0.3">
      <c r="A186" t="s">
        <v>79</v>
      </c>
      <c r="B186" t="s">
        <v>344</v>
      </c>
      <c r="C186" s="10">
        <v>0.75880000000000003</v>
      </c>
    </row>
    <row r="187" spans="1:3" x14ac:dyDescent="0.3">
      <c r="A187" t="s">
        <v>79</v>
      </c>
      <c r="B187" t="s">
        <v>345</v>
      </c>
      <c r="C187" s="10">
        <v>0.83340000000000003</v>
      </c>
    </row>
    <row r="188" spans="1:3" x14ac:dyDescent="0.3">
      <c r="A188" t="s">
        <v>79</v>
      </c>
      <c r="B188" t="s">
        <v>346</v>
      </c>
      <c r="C188" s="10">
        <v>0.86310000000000009</v>
      </c>
    </row>
    <row r="189" spans="1:3" x14ac:dyDescent="0.3">
      <c r="A189" t="s">
        <v>79</v>
      </c>
      <c r="B189" t="s">
        <v>347</v>
      </c>
      <c r="C189" s="10">
        <v>0.95080000000000009</v>
      </c>
    </row>
    <row r="190" spans="1:3" x14ac:dyDescent="0.3">
      <c r="A190" t="s">
        <v>79</v>
      </c>
      <c r="B190" t="s">
        <v>348</v>
      </c>
      <c r="C190" s="10">
        <v>0.95080000000000009</v>
      </c>
    </row>
    <row r="191" spans="1:3" x14ac:dyDescent="0.3">
      <c r="A191" t="s">
        <v>79</v>
      </c>
      <c r="B191" t="s">
        <v>349</v>
      </c>
      <c r="C191" s="10">
        <v>0.85530000000000006</v>
      </c>
    </row>
    <row r="192" spans="1:3" x14ac:dyDescent="0.3">
      <c r="A192" t="s">
        <v>79</v>
      </c>
      <c r="B192" t="s">
        <v>350</v>
      </c>
      <c r="C192" s="10">
        <v>0.83340000000000003</v>
      </c>
    </row>
    <row r="193" spans="1:3" x14ac:dyDescent="0.3">
      <c r="A193" t="s">
        <v>79</v>
      </c>
      <c r="B193" t="s">
        <v>351</v>
      </c>
      <c r="C193" s="10">
        <v>0.77900000000000003</v>
      </c>
    </row>
    <row r="194" spans="1:3" x14ac:dyDescent="0.3">
      <c r="A194" t="s">
        <v>79</v>
      </c>
      <c r="B194" t="s">
        <v>352</v>
      </c>
      <c r="C194" s="10">
        <v>0.95080000000000009</v>
      </c>
    </row>
    <row r="195" spans="1:3" x14ac:dyDescent="0.3">
      <c r="A195" t="s">
        <v>79</v>
      </c>
      <c r="B195" t="s">
        <v>353</v>
      </c>
      <c r="C195" s="10">
        <v>0.92630000000000001</v>
      </c>
    </row>
    <row r="196" spans="1:3" x14ac:dyDescent="0.3">
      <c r="A196" t="s">
        <v>79</v>
      </c>
      <c r="B196" t="s">
        <v>354</v>
      </c>
      <c r="C196" s="10">
        <v>0.95080000000000009</v>
      </c>
    </row>
    <row r="197" spans="1:3" x14ac:dyDescent="0.3">
      <c r="A197" t="s">
        <v>79</v>
      </c>
      <c r="B197" t="s">
        <v>355</v>
      </c>
      <c r="C197" s="10">
        <v>0.95080000000000009</v>
      </c>
    </row>
    <row r="198" spans="1:3" x14ac:dyDescent="0.3">
      <c r="A198" t="s">
        <v>79</v>
      </c>
      <c r="B198" t="s">
        <v>356</v>
      </c>
      <c r="C198" s="10">
        <v>0.86310000000000009</v>
      </c>
    </row>
    <row r="199" spans="1:3" x14ac:dyDescent="0.3">
      <c r="A199" t="s">
        <v>79</v>
      </c>
      <c r="B199" t="s">
        <v>357</v>
      </c>
      <c r="C199" s="10">
        <v>0.95080000000000009</v>
      </c>
    </row>
    <row r="200" spans="1:3" x14ac:dyDescent="0.3">
      <c r="A200" t="s">
        <v>79</v>
      </c>
      <c r="B200" t="s">
        <v>219</v>
      </c>
      <c r="C200" s="10">
        <v>0.88690000000000002</v>
      </c>
    </row>
    <row r="201" spans="1:3" x14ac:dyDescent="0.3">
      <c r="A201" t="s">
        <v>79</v>
      </c>
      <c r="B201" t="s">
        <v>358</v>
      </c>
      <c r="C201" s="10">
        <v>0.85530000000000006</v>
      </c>
    </row>
    <row r="202" spans="1:3" x14ac:dyDescent="0.3">
      <c r="A202" t="s">
        <v>79</v>
      </c>
      <c r="B202" t="s">
        <v>359</v>
      </c>
      <c r="C202" s="10">
        <v>0.95080000000000009</v>
      </c>
    </row>
    <row r="203" spans="1:3" x14ac:dyDescent="0.3">
      <c r="A203" t="s">
        <v>79</v>
      </c>
      <c r="B203" t="s">
        <v>360</v>
      </c>
      <c r="C203" s="10">
        <v>0.95080000000000009</v>
      </c>
    </row>
    <row r="204" spans="1:3" x14ac:dyDescent="0.3">
      <c r="A204" t="s">
        <v>79</v>
      </c>
      <c r="B204" t="s">
        <v>361</v>
      </c>
      <c r="C204" s="10">
        <v>0.85450000000000004</v>
      </c>
    </row>
    <row r="205" spans="1:3" x14ac:dyDescent="0.3">
      <c r="A205" t="s">
        <v>79</v>
      </c>
      <c r="B205" t="s">
        <v>277</v>
      </c>
      <c r="C205" s="10">
        <v>0.95080000000000009</v>
      </c>
    </row>
    <row r="206" spans="1:3" x14ac:dyDescent="0.3">
      <c r="A206" t="s">
        <v>79</v>
      </c>
      <c r="B206" t="s">
        <v>362</v>
      </c>
      <c r="C206" s="10">
        <v>0.75880000000000003</v>
      </c>
    </row>
    <row r="207" spans="1:3" x14ac:dyDescent="0.3">
      <c r="A207" t="s">
        <v>79</v>
      </c>
      <c r="B207" t="s">
        <v>363</v>
      </c>
      <c r="C207" s="10">
        <v>0.83340000000000003</v>
      </c>
    </row>
    <row r="208" spans="1:3" x14ac:dyDescent="0.3">
      <c r="A208" t="s">
        <v>79</v>
      </c>
      <c r="B208" t="s">
        <v>364</v>
      </c>
      <c r="C208" s="10">
        <v>0.95080000000000009</v>
      </c>
    </row>
    <row r="209" spans="1:3" x14ac:dyDescent="0.3">
      <c r="A209" t="s">
        <v>79</v>
      </c>
      <c r="B209" t="s">
        <v>365</v>
      </c>
      <c r="C209" s="10">
        <v>0.87320000000000009</v>
      </c>
    </row>
    <row r="210" spans="1:3" x14ac:dyDescent="0.3">
      <c r="A210" t="s">
        <v>79</v>
      </c>
      <c r="B210" t="s">
        <v>366</v>
      </c>
      <c r="C210" s="10">
        <v>0.95080000000000009</v>
      </c>
    </row>
    <row r="211" spans="1:3" x14ac:dyDescent="0.3">
      <c r="A211" t="s">
        <v>79</v>
      </c>
      <c r="B211" t="s">
        <v>367</v>
      </c>
      <c r="C211" s="10">
        <v>0.95080000000000009</v>
      </c>
    </row>
    <row r="212" spans="1:3" x14ac:dyDescent="0.3">
      <c r="A212" t="s">
        <v>79</v>
      </c>
      <c r="B212" t="s">
        <v>368</v>
      </c>
      <c r="C212" s="10">
        <v>0.77670000000000006</v>
      </c>
    </row>
    <row r="213" spans="1:3" x14ac:dyDescent="0.3">
      <c r="A213" t="s">
        <v>79</v>
      </c>
      <c r="B213" t="s">
        <v>369</v>
      </c>
      <c r="C213" s="10">
        <v>0.95080000000000009</v>
      </c>
    </row>
    <row r="214" spans="1:3" x14ac:dyDescent="0.3">
      <c r="A214" t="s">
        <v>79</v>
      </c>
      <c r="B214" t="s">
        <v>370</v>
      </c>
      <c r="C214" s="10">
        <v>0.94000000000000006</v>
      </c>
    </row>
    <row r="215" spans="1:3" x14ac:dyDescent="0.3">
      <c r="A215" t="s">
        <v>79</v>
      </c>
      <c r="B215" t="s">
        <v>371</v>
      </c>
      <c r="C215" s="10">
        <v>0.95080000000000009</v>
      </c>
    </row>
    <row r="216" spans="1:3" x14ac:dyDescent="0.3">
      <c r="A216" t="s">
        <v>79</v>
      </c>
      <c r="B216" t="s">
        <v>372</v>
      </c>
      <c r="C216" s="10">
        <v>0.77900000000000003</v>
      </c>
    </row>
    <row r="217" spans="1:3" x14ac:dyDescent="0.3">
      <c r="A217" t="s">
        <v>79</v>
      </c>
      <c r="B217" t="s">
        <v>373</v>
      </c>
      <c r="C217" s="10">
        <v>0.95080000000000009</v>
      </c>
    </row>
    <row r="218" spans="1:3" x14ac:dyDescent="0.3">
      <c r="A218" t="s">
        <v>79</v>
      </c>
      <c r="B218" t="s">
        <v>186</v>
      </c>
      <c r="C218" s="10">
        <v>0.95080000000000009</v>
      </c>
    </row>
    <row r="219" spans="1:3" x14ac:dyDescent="0.3">
      <c r="A219" t="s">
        <v>79</v>
      </c>
      <c r="B219" t="s">
        <v>187</v>
      </c>
      <c r="C219" s="10">
        <v>0.75090000000000001</v>
      </c>
    </row>
    <row r="220" spans="1:3" x14ac:dyDescent="0.3">
      <c r="A220" t="s">
        <v>79</v>
      </c>
      <c r="B220" t="s">
        <v>374</v>
      </c>
      <c r="C220" s="10">
        <v>0.95080000000000009</v>
      </c>
    </row>
    <row r="221" spans="1:3" x14ac:dyDescent="0.3">
      <c r="A221" t="s">
        <v>79</v>
      </c>
      <c r="B221" t="s">
        <v>375</v>
      </c>
      <c r="C221" s="10">
        <v>0.88690000000000002</v>
      </c>
    </row>
    <row r="222" spans="1:3" x14ac:dyDescent="0.3">
      <c r="A222" t="s">
        <v>79</v>
      </c>
      <c r="B222" t="s">
        <v>376</v>
      </c>
      <c r="C222" s="10">
        <v>0.95080000000000009</v>
      </c>
    </row>
    <row r="223" spans="1:3" x14ac:dyDescent="0.3">
      <c r="A223" t="s">
        <v>79</v>
      </c>
      <c r="B223" t="s">
        <v>377</v>
      </c>
      <c r="C223" s="10">
        <v>0.75880000000000003</v>
      </c>
    </row>
    <row r="224" spans="1:3" x14ac:dyDescent="0.3">
      <c r="A224" t="s">
        <v>79</v>
      </c>
      <c r="B224" t="s">
        <v>191</v>
      </c>
      <c r="C224" s="10">
        <v>0.85450000000000004</v>
      </c>
    </row>
    <row r="225" spans="1:3" x14ac:dyDescent="0.3">
      <c r="A225" t="s">
        <v>79</v>
      </c>
      <c r="B225" t="s">
        <v>378</v>
      </c>
      <c r="C225" s="10">
        <v>0.85389999999999999</v>
      </c>
    </row>
    <row r="226" spans="1:3" x14ac:dyDescent="0.3">
      <c r="A226" t="s">
        <v>79</v>
      </c>
      <c r="B226" t="s">
        <v>225</v>
      </c>
      <c r="C226" s="10">
        <v>0.86310000000000009</v>
      </c>
    </row>
    <row r="227" spans="1:3" x14ac:dyDescent="0.3">
      <c r="A227" t="s">
        <v>79</v>
      </c>
      <c r="B227" t="s">
        <v>379</v>
      </c>
      <c r="C227" s="10">
        <v>0.85389999999999999</v>
      </c>
    </row>
    <row r="228" spans="1:3" x14ac:dyDescent="0.3">
      <c r="A228" t="s">
        <v>79</v>
      </c>
      <c r="B228" t="s">
        <v>193</v>
      </c>
      <c r="C228" s="10">
        <v>0.75880000000000003</v>
      </c>
    </row>
    <row r="229" spans="1:3" x14ac:dyDescent="0.3">
      <c r="A229" t="s">
        <v>79</v>
      </c>
      <c r="B229" t="s">
        <v>194</v>
      </c>
      <c r="C229" s="10">
        <v>0.92630000000000001</v>
      </c>
    </row>
    <row r="230" spans="1:3" x14ac:dyDescent="0.3">
      <c r="A230" t="s">
        <v>79</v>
      </c>
      <c r="B230" t="s">
        <v>322</v>
      </c>
      <c r="C230" s="10">
        <v>0.77900000000000003</v>
      </c>
    </row>
    <row r="231" spans="1:3" x14ac:dyDescent="0.3">
      <c r="A231" t="s">
        <v>79</v>
      </c>
      <c r="B231" t="s">
        <v>380</v>
      </c>
      <c r="C231" s="10">
        <v>0.77670000000000006</v>
      </c>
    </row>
    <row r="232" spans="1:3" x14ac:dyDescent="0.3">
      <c r="A232" t="s">
        <v>79</v>
      </c>
      <c r="B232" t="s">
        <v>381</v>
      </c>
      <c r="C232" s="10">
        <v>0.86310000000000009</v>
      </c>
    </row>
    <row r="233" spans="1:3" x14ac:dyDescent="0.3">
      <c r="A233" t="s">
        <v>79</v>
      </c>
      <c r="B233" t="s">
        <v>382</v>
      </c>
      <c r="C233" s="10">
        <v>0.95080000000000009</v>
      </c>
    </row>
    <row r="234" spans="1:3" x14ac:dyDescent="0.3">
      <c r="A234" t="s">
        <v>79</v>
      </c>
      <c r="B234" t="s">
        <v>383</v>
      </c>
      <c r="C234" s="10">
        <v>0.88690000000000002</v>
      </c>
    </row>
    <row r="235" spans="1:3" x14ac:dyDescent="0.3">
      <c r="A235" t="s">
        <v>79</v>
      </c>
      <c r="B235" t="s">
        <v>197</v>
      </c>
      <c r="C235" s="10">
        <v>0.95080000000000009</v>
      </c>
    </row>
    <row r="236" spans="1:3" x14ac:dyDescent="0.3">
      <c r="A236" t="s">
        <v>79</v>
      </c>
      <c r="B236" t="s">
        <v>384</v>
      </c>
      <c r="C236" s="10">
        <v>0.9052</v>
      </c>
    </row>
    <row r="237" spans="1:3" x14ac:dyDescent="0.3">
      <c r="A237" t="s">
        <v>79</v>
      </c>
      <c r="B237" t="s">
        <v>385</v>
      </c>
      <c r="C237" s="10">
        <v>0.77900000000000003</v>
      </c>
    </row>
    <row r="238" spans="1:3" x14ac:dyDescent="0.3">
      <c r="A238" t="s">
        <v>79</v>
      </c>
      <c r="B238" t="s">
        <v>386</v>
      </c>
      <c r="C238" s="10">
        <v>0.95080000000000009</v>
      </c>
    </row>
    <row r="239" spans="1:3" x14ac:dyDescent="0.3">
      <c r="A239" t="s">
        <v>79</v>
      </c>
      <c r="B239" t="s">
        <v>387</v>
      </c>
      <c r="C239" s="10">
        <v>0.92630000000000001</v>
      </c>
    </row>
    <row r="240" spans="1:3" x14ac:dyDescent="0.3">
      <c r="A240" t="s">
        <v>79</v>
      </c>
      <c r="B240" t="s">
        <v>388</v>
      </c>
      <c r="C240" s="10">
        <v>0.92630000000000001</v>
      </c>
    </row>
    <row r="241" spans="1:3" x14ac:dyDescent="0.3">
      <c r="A241" t="s">
        <v>79</v>
      </c>
      <c r="B241" t="s">
        <v>389</v>
      </c>
      <c r="C241" s="10">
        <v>0.95080000000000009</v>
      </c>
    </row>
    <row r="242" spans="1:3" x14ac:dyDescent="0.3">
      <c r="A242" t="s">
        <v>79</v>
      </c>
      <c r="B242" t="s">
        <v>390</v>
      </c>
      <c r="C242" s="10">
        <v>0.75090000000000001</v>
      </c>
    </row>
    <row r="243" spans="1:3" x14ac:dyDescent="0.3">
      <c r="A243" t="s">
        <v>79</v>
      </c>
      <c r="B243" t="s">
        <v>198</v>
      </c>
      <c r="C243" s="10">
        <v>0.95080000000000009</v>
      </c>
    </row>
    <row r="244" spans="1:3" x14ac:dyDescent="0.3">
      <c r="A244" t="s">
        <v>79</v>
      </c>
      <c r="B244" t="s">
        <v>391</v>
      </c>
      <c r="C244" s="10">
        <v>0.95080000000000009</v>
      </c>
    </row>
    <row r="245" spans="1:3" x14ac:dyDescent="0.3">
      <c r="A245" t="s">
        <v>79</v>
      </c>
      <c r="B245" t="s">
        <v>392</v>
      </c>
      <c r="C245" s="10">
        <v>0.86310000000000009</v>
      </c>
    </row>
    <row r="246" spans="1:3" x14ac:dyDescent="0.3">
      <c r="A246" t="s">
        <v>79</v>
      </c>
      <c r="B246" t="s">
        <v>393</v>
      </c>
      <c r="C246" s="10">
        <v>0.95080000000000009</v>
      </c>
    </row>
    <row r="247" spans="1:3" x14ac:dyDescent="0.3">
      <c r="A247" t="s">
        <v>79</v>
      </c>
      <c r="B247" t="s">
        <v>394</v>
      </c>
      <c r="C247" s="10">
        <v>0.95080000000000009</v>
      </c>
    </row>
    <row r="248" spans="1:3" x14ac:dyDescent="0.3">
      <c r="A248" t="s">
        <v>79</v>
      </c>
      <c r="B248" t="s">
        <v>395</v>
      </c>
      <c r="C248" s="10">
        <v>0.77900000000000003</v>
      </c>
    </row>
    <row r="249" spans="1:3" x14ac:dyDescent="0.3">
      <c r="A249" t="s">
        <v>79</v>
      </c>
      <c r="B249" t="s">
        <v>396</v>
      </c>
      <c r="C249" s="10">
        <v>0.77900000000000003</v>
      </c>
    </row>
    <row r="250" spans="1:3" x14ac:dyDescent="0.3">
      <c r="A250" t="s">
        <v>79</v>
      </c>
      <c r="B250" t="s">
        <v>397</v>
      </c>
      <c r="C250" s="10">
        <v>0.85450000000000004</v>
      </c>
    </row>
    <row r="251" spans="1:3" x14ac:dyDescent="0.3">
      <c r="A251" t="s">
        <v>79</v>
      </c>
      <c r="B251" t="s">
        <v>398</v>
      </c>
      <c r="C251" s="10">
        <v>0.88690000000000002</v>
      </c>
    </row>
    <row r="252" spans="1:3" x14ac:dyDescent="0.3">
      <c r="A252" t="s">
        <v>79</v>
      </c>
      <c r="B252" t="s">
        <v>399</v>
      </c>
      <c r="C252" s="10">
        <v>0.85530000000000006</v>
      </c>
    </row>
    <row r="253" spans="1:3" x14ac:dyDescent="0.3">
      <c r="A253" t="s">
        <v>79</v>
      </c>
      <c r="B253" t="s">
        <v>340</v>
      </c>
      <c r="C253" s="10">
        <v>0.95080000000000009</v>
      </c>
    </row>
    <row r="254" spans="1:3" x14ac:dyDescent="0.3">
      <c r="A254" t="s">
        <v>79</v>
      </c>
      <c r="B254" t="s">
        <v>400</v>
      </c>
      <c r="C254" s="10">
        <v>0.9052</v>
      </c>
    </row>
    <row r="255" spans="1:3" x14ac:dyDescent="0.3">
      <c r="A255" t="s">
        <v>79</v>
      </c>
      <c r="B255" t="s">
        <v>401</v>
      </c>
      <c r="C255" s="10">
        <v>0.85450000000000004</v>
      </c>
    </row>
    <row r="256" spans="1:3" x14ac:dyDescent="0.3">
      <c r="A256" t="s">
        <v>79</v>
      </c>
      <c r="B256" t="s">
        <v>204</v>
      </c>
      <c r="C256" s="10">
        <v>0.75370000000000004</v>
      </c>
    </row>
    <row r="257" spans="1:3" x14ac:dyDescent="0.3">
      <c r="A257" t="s">
        <v>402</v>
      </c>
      <c r="B257" t="s">
        <v>204</v>
      </c>
      <c r="C257" s="10">
        <v>0.96109999999999995</v>
      </c>
    </row>
    <row r="258" spans="1:3" x14ac:dyDescent="0.3">
      <c r="A258" t="s">
        <v>80</v>
      </c>
      <c r="B258" t="s">
        <v>403</v>
      </c>
      <c r="C258" s="10">
        <v>1.2831000000000001</v>
      </c>
    </row>
    <row r="259" spans="1:3" x14ac:dyDescent="0.3">
      <c r="A259" t="s">
        <v>80</v>
      </c>
      <c r="B259" t="s">
        <v>404</v>
      </c>
      <c r="C259" s="10">
        <v>1.2272000000000001</v>
      </c>
    </row>
    <row r="260" spans="1:3" x14ac:dyDescent="0.3">
      <c r="A260" t="s">
        <v>80</v>
      </c>
      <c r="B260" t="s">
        <v>204</v>
      </c>
      <c r="C260" s="10">
        <v>1.2242</v>
      </c>
    </row>
    <row r="261" spans="1:3" x14ac:dyDescent="0.3">
      <c r="A261" t="s">
        <v>81</v>
      </c>
      <c r="B261" t="s">
        <v>405</v>
      </c>
      <c r="C261" s="10">
        <v>0.92020000000000002</v>
      </c>
    </row>
    <row r="262" spans="1:3" x14ac:dyDescent="0.3">
      <c r="A262" t="s">
        <v>81</v>
      </c>
      <c r="B262" t="s">
        <v>406</v>
      </c>
      <c r="C262" s="10">
        <v>0.87580000000000002</v>
      </c>
    </row>
    <row r="263" spans="1:3" x14ac:dyDescent="0.3">
      <c r="A263" t="s">
        <v>81</v>
      </c>
      <c r="B263" t="s">
        <v>407</v>
      </c>
      <c r="C263" s="10">
        <v>0.92020000000000002</v>
      </c>
    </row>
    <row r="264" spans="1:3" x14ac:dyDescent="0.3">
      <c r="A264" t="s">
        <v>81</v>
      </c>
      <c r="B264" t="s">
        <v>408</v>
      </c>
      <c r="C264" s="10">
        <v>0.84200000000000008</v>
      </c>
    </row>
    <row r="265" spans="1:3" x14ac:dyDescent="0.3">
      <c r="A265" t="s">
        <v>81</v>
      </c>
      <c r="B265" t="s">
        <v>235</v>
      </c>
      <c r="C265" s="10">
        <v>0.84200000000000008</v>
      </c>
    </row>
    <row r="266" spans="1:3" x14ac:dyDescent="0.3">
      <c r="A266" t="s">
        <v>81</v>
      </c>
      <c r="B266" t="s">
        <v>409</v>
      </c>
      <c r="C266" s="10">
        <v>0.92020000000000002</v>
      </c>
    </row>
    <row r="267" spans="1:3" x14ac:dyDescent="0.3">
      <c r="A267" t="s">
        <v>81</v>
      </c>
      <c r="B267" t="s">
        <v>222</v>
      </c>
      <c r="C267" s="10">
        <v>0.94170000000000009</v>
      </c>
    </row>
    <row r="268" spans="1:3" x14ac:dyDescent="0.3">
      <c r="A268" t="s">
        <v>81</v>
      </c>
      <c r="B268" t="s">
        <v>410</v>
      </c>
      <c r="C268" s="10">
        <v>0.92020000000000002</v>
      </c>
    </row>
    <row r="269" spans="1:3" x14ac:dyDescent="0.3">
      <c r="A269" t="s">
        <v>81</v>
      </c>
      <c r="B269" t="s">
        <v>188</v>
      </c>
      <c r="C269" s="10">
        <v>0.84200000000000008</v>
      </c>
    </row>
    <row r="270" spans="1:3" x14ac:dyDescent="0.3">
      <c r="A270" t="s">
        <v>81</v>
      </c>
      <c r="B270" t="s">
        <v>411</v>
      </c>
      <c r="C270" s="10">
        <v>0.87380000000000002</v>
      </c>
    </row>
    <row r="271" spans="1:3" x14ac:dyDescent="0.3">
      <c r="A271" t="s">
        <v>81</v>
      </c>
      <c r="B271" t="s">
        <v>412</v>
      </c>
      <c r="C271" s="10">
        <v>0.91620000000000001</v>
      </c>
    </row>
    <row r="272" spans="1:3" x14ac:dyDescent="0.3">
      <c r="A272" t="s">
        <v>81</v>
      </c>
      <c r="B272" t="s">
        <v>413</v>
      </c>
      <c r="C272" s="10">
        <v>0.86350000000000005</v>
      </c>
    </row>
    <row r="273" spans="1:3" x14ac:dyDescent="0.3">
      <c r="A273" t="s">
        <v>81</v>
      </c>
      <c r="B273" t="s">
        <v>414</v>
      </c>
      <c r="C273" s="10">
        <v>0.92020000000000002</v>
      </c>
    </row>
    <row r="274" spans="1:3" x14ac:dyDescent="0.3">
      <c r="A274" t="s">
        <v>81</v>
      </c>
      <c r="B274" t="s">
        <v>415</v>
      </c>
      <c r="C274" s="10">
        <v>0.87580000000000002</v>
      </c>
    </row>
    <row r="275" spans="1:3" x14ac:dyDescent="0.3">
      <c r="A275" t="s">
        <v>81</v>
      </c>
      <c r="B275" t="s">
        <v>416</v>
      </c>
      <c r="C275" s="10">
        <v>0.87380000000000002</v>
      </c>
    </row>
    <row r="276" spans="1:3" x14ac:dyDescent="0.3">
      <c r="A276" t="s">
        <v>81</v>
      </c>
      <c r="B276" t="s">
        <v>204</v>
      </c>
      <c r="C276" s="10">
        <v>0.77240000000000009</v>
      </c>
    </row>
    <row r="277" spans="1:3" x14ac:dyDescent="0.3">
      <c r="A277" t="s">
        <v>82</v>
      </c>
      <c r="B277" t="s">
        <v>417</v>
      </c>
      <c r="C277" s="10">
        <v>0.82820000000000005</v>
      </c>
    </row>
    <row r="278" spans="1:3" x14ac:dyDescent="0.3">
      <c r="A278" t="s">
        <v>82</v>
      </c>
      <c r="B278" t="s">
        <v>418</v>
      </c>
      <c r="C278" s="10">
        <v>0.95830000000000004</v>
      </c>
    </row>
    <row r="279" spans="1:3" x14ac:dyDescent="0.3">
      <c r="A279" t="s">
        <v>82</v>
      </c>
      <c r="B279" t="s">
        <v>419</v>
      </c>
      <c r="C279" s="10">
        <v>0.99010000000000009</v>
      </c>
    </row>
    <row r="280" spans="1:3" x14ac:dyDescent="0.3">
      <c r="A280" t="s">
        <v>82</v>
      </c>
      <c r="B280" t="s">
        <v>178</v>
      </c>
      <c r="C280" s="10">
        <v>0.95830000000000004</v>
      </c>
    </row>
    <row r="281" spans="1:3" x14ac:dyDescent="0.3">
      <c r="A281" t="s">
        <v>82</v>
      </c>
      <c r="B281" t="s">
        <v>420</v>
      </c>
      <c r="C281" s="10">
        <v>0.86799999999999999</v>
      </c>
    </row>
    <row r="282" spans="1:3" x14ac:dyDescent="0.3">
      <c r="A282" t="s">
        <v>82</v>
      </c>
      <c r="B282" t="s">
        <v>421</v>
      </c>
      <c r="C282" s="10">
        <v>0.95830000000000004</v>
      </c>
    </row>
    <row r="283" spans="1:3" x14ac:dyDescent="0.3">
      <c r="A283" t="s">
        <v>82</v>
      </c>
      <c r="B283" t="s">
        <v>422</v>
      </c>
      <c r="C283" s="10">
        <v>1.0372000000000001</v>
      </c>
    </row>
    <row r="284" spans="1:3" x14ac:dyDescent="0.3">
      <c r="A284" t="s">
        <v>82</v>
      </c>
      <c r="B284" t="s">
        <v>423</v>
      </c>
      <c r="C284" s="10">
        <v>1.0232000000000001</v>
      </c>
    </row>
    <row r="285" spans="1:3" x14ac:dyDescent="0.3">
      <c r="A285" t="s">
        <v>82</v>
      </c>
      <c r="B285" t="s">
        <v>424</v>
      </c>
      <c r="C285" s="10">
        <v>1.0372000000000001</v>
      </c>
    </row>
    <row r="286" spans="1:3" x14ac:dyDescent="0.3">
      <c r="A286" t="s">
        <v>82</v>
      </c>
      <c r="B286" t="s">
        <v>367</v>
      </c>
      <c r="C286" s="10">
        <v>0.84570000000000001</v>
      </c>
    </row>
    <row r="287" spans="1:3" x14ac:dyDescent="0.3">
      <c r="A287" t="s">
        <v>82</v>
      </c>
      <c r="B287" t="s">
        <v>425</v>
      </c>
      <c r="C287" s="10">
        <v>1.0372000000000001</v>
      </c>
    </row>
    <row r="288" spans="1:3" x14ac:dyDescent="0.3">
      <c r="A288" t="s">
        <v>82</v>
      </c>
      <c r="B288" t="s">
        <v>186</v>
      </c>
      <c r="C288" s="10">
        <v>0.83730000000000004</v>
      </c>
    </row>
    <row r="289" spans="1:3" x14ac:dyDescent="0.3">
      <c r="A289" t="s">
        <v>82</v>
      </c>
      <c r="B289" t="s">
        <v>426</v>
      </c>
      <c r="C289" s="10">
        <v>0.81790000000000007</v>
      </c>
    </row>
    <row r="290" spans="1:3" x14ac:dyDescent="0.3">
      <c r="A290" t="s">
        <v>82</v>
      </c>
      <c r="B290" t="s">
        <v>427</v>
      </c>
      <c r="C290" s="10">
        <v>0.95830000000000004</v>
      </c>
    </row>
    <row r="291" spans="1:3" x14ac:dyDescent="0.3">
      <c r="A291" t="s">
        <v>82</v>
      </c>
      <c r="B291" t="s">
        <v>428</v>
      </c>
      <c r="C291" s="10">
        <v>0.81790000000000007</v>
      </c>
    </row>
    <row r="292" spans="1:3" x14ac:dyDescent="0.3">
      <c r="A292" t="s">
        <v>82</v>
      </c>
      <c r="B292" t="s">
        <v>429</v>
      </c>
      <c r="C292" s="10">
        <v>1.0232000000000001</v>
      </c>
    </row>
    <row r="293" spans="1:3" x14ac:dyDescent="0.3">
      <c r="A293" t="s">
        <v>82</v>
      </c>
      <c r="B293" t="s">
        <v>430</v>
      </c>
      <c r="C293" s="10">
        <v>0.89140000000000008</v>
      </c>
    </row>
    <row r="294" spans="1:3" x14ac:dyDescent="0.3">
      <c r="A294" t="s">
        <v>82</v>
      </c>
      <c r="B294" t="s">
        <v>431</v>
      </c>
      <c r="C294" s="10">
        <v>1.0232000000000001</v>
      </c>
    </row>
    <row r="295" spans="1:3" x14ac:dyDescent="0.3">
      <c r="A295" t="s">
        <v>82</v>
      </c>
      <c r="B295" t="s">
        <v>318</v>
      </c>
      <c r="C295" s="10">
        <v>1.0047000000000001</v>
      </c>
    </row>
    <row r="296" spans="1:3" x14ac:dyDescent="0.3">
      <c r="A296" t="s">
        <v>82</v>
      </c>
      <c r="B296" t="s">
        <v>432</v>
      </c>
      <c r="C296" s="10">
        <v>0.83530000000000004</v>
      </c>
    </row>
    <row r="297" spans="1:3" x14ac:dyDescent="0.3">
      <c r="A297" t="s">
        <v>82</v>
      </c>
      <c r="B297" t="s">
        <v>433</v>
      </c>
      <c r="C297" s="10">
        <v>0.95830000000000004</v>
      </c>
    </row>
    <row r="298" spans="1:3" x14ac:dyDescent="0.3">
      <c r="A298" t="s">
        <v>82</v>
      </c>
      <c r="B298" t="s">
        <v>194</v>
      </c>
      <c r="C298" s="10">
        <v>0.95830000000000004</v>
      </c>
    </row>
    <row r="299" spans="1:3" x14ac:dyDescent="0.3">
      <c r="A299" t="s">
        <v>82</v>
      </c>
      <c r="B299" t="s">
        <v>434</v>
      </c>
      <c r="C299" s="10">
        <v>0.84570000000000001</v>
      </c>
    </row>
    <row r="300" spans="1:3" x14ac:dyDescent="0.3">
      <c r="A300" t="s">
        <v>82</v>
      </c>
      <c r="B300" t="s">
        <v>435</v>
      </c>
      <c r="C300" s="10">
        <v>1.0372000000000001</v>
      </c>
    </row>
    <row r="301" spans="1:3" x14ac:dyDescent="0.3">
      <c r="A301" t="s">
        <v>82</v>
      </c>
      <c r="B301" t="s">
        <v>436</v>
      </c>
      <c r="C301" s="10">
        <v>0.92690000000000006</v>
      </c>
    </row>
    <row r="302" spans="1:3" x14ac:dyDescent="0.3">
      <c r="A302" t="s">
        <v>82</v>
      </c>
      <c r="B302" t="s">
        <v>437</v>
      </c>
      <c r="C302" s="10">
        <v>0.91360000000000008</v>
      </c>
    </row>
    <row r="303" spans="1:3" x14ac:dyDescent="0.3">
      <c r="A303" t="s">
        <v>82</v>
      </c>
      <c r="B303" t="s">
        <v>438</v>
      </c>
      <c r="C303" s="10">
        <v>0.83730000000000004</v>
      </c>
    </row>
    <row r="304" spans="1:3" x14ac:dyDescent="0.3">
      <c r="A304" t="s">
        <v>82</v>
      </c>
      <c r="B304" t="s">
        <v>383</v>
      </c>
      <c r="C304" s="10">
        <v>0.95830000000000004</v>
      </c>
    </row>
    <row r="305" spans="1:3" x14ac:dyDescent="0.3">
      <c r="A305" t="s">
        <v>82</v>
      </c>
      <c r="B305" t="s">
        <v>439</v>
      </c>
      <c r="C305" s="10">
        <v>0.84570000000000001</v>
      </c>
    </row>
    <row r="306" spans="1:3" x14ac:dyDescent="0.3">
      <c r="A306" t="s">
        <v>82</v>
      </c>
      <c r="B306" t="s">
        <v>440</v>
      </c>
      <c r="C306" s="10">
        <v>0.86799999999999999</v>
      </c>
    </row>
    <row r="307" spans="1:3" x14ac:dyDescent="0.3">
      <c r="A307" t="s">
        <v>82</v>
      </c>
      <c r="B307" t="s">
        <v>441</v>
      </c>
      <c r="C307" s="10">
        <v>0.83730000000000004</v>
      </c>
    </row>
    <row r="308" spans="1:3" x14ac:dyDescent="0.3">
      <c r="A308" t="s">
        <v>82</v>
      </c>
      <c r="B308" t="s">
        <v>442</v>
      </c>
      <c r="C308" s="10">
        <v>0.91360000000000008</v>
      </c>
    </row>
    <row r="309" spans="1:3" x14ac:dyDescent="0.3">
      <c r="A309" t="s">
        <v>82</v>
      </c>
      <c r="B309" t="s">
        <v>201</v>
      </c>
      <c r="C309" s="10">
        <v>0.95830000000000004</v>
      </c>
    </row>
    <row r="310" spans="1:3" x14ac:dyDescent="0.3">
      <c r="A310" t="s">
        <v>82</v>
      </c>
      <c r="B310" t="s">
        <v>443</v>
      </c>
      <c r="C310" s="10">
        <v>0.84570000000000001</v>
      </c>
    </row>
    <row r="311" spans="1:3" x14ac:dyDescent="0.3">
      <c r="A311" t="s">
        <v>82</v>
      </c>
      <c r="B311" t="s">
        <v>444</v>
      </c>
      <c r="C311" s="10">
        <v>0.84570000000000001</v>
      </c>
    </row>
    <row r="312" spans="1:3" x14ac:dyDescent="0.3">
      <c r="A312" t="s">
        <v>82</v>
      </c>
      <c r="B312" t="s">
        <v>445</v>
      </c>
      <c r="C312" s="10">
        <v>0.94070000000000009</v>
      </c>
    </row>
    <row r="313" spans="1:3" x14ac:dyDescent="0.3">
      <c r="A313" t="s">
        <v>82</v>
      </c>
      <c r="B313" t="s">
        <v>446</v>
      </c>
      <c r="C313" s="10">
        <v>1.0372000000000001</v>
      </c>
    </row>
    <row r="314" spans="1:3" x14ac:dyDescent="0.3">
      <c r="A314" t="s">
        <v>82</v>
      </c>
      <c r="B314" t="s">
        <v>447</v>
      </c>
      <c r="C314" s="10">
        <v>0.81790000000000007</v>
      </c>
    </row>
    <row r="315" spans="1:3" x14ac:dyDescent="0.3">
      <c r="A315" t="s">
        <v>82</v>
      </c>
      <c r="B315" t="s">
        <v>448</v>
      </c>
      <c r="C315" s="10">
        <v>0.99010000000000009</v>
      </c>
    </row>
    <row r="316" spans="1:3" x14ac:dyDescent="0.3">
      <c r="A316" t="s">
        <v>82</v>
      </c>
      <c r="B316" t="s">
        <v>449</v>
      </c>
      <c r="C316" s="10">
        <v>0.84570000000000001</v>
      </c>
    </row>
    <row r="317" spans="1:3" x14ac:dyDescent="0.3">
      <c r="A317" t="s">
        <v>82</v>
      </c>
      <c r="B317" t="s">
        <v>204</v>
      </c>
      <c r="C317" s="10">
        <v>0.84010000000000007</v>
      </c>
    </row>
    <row r="318" spans="1:3" x14ac:dyDescent="0.3">
      <c r="A318" t="s">
        <v>83</v>
      </c>
      <c r="B318" t="s">
        <v>450</v>
      </c>
      <c r="C318" s="10">
        <v>0.92520000000000002</v>
      </c>
    </row>
    <row r="319" spans="1:3" x14ac:dyDescent="0.3">
      <c r="A319" t="s">
        <v>83</v>
      </c>
      <c r="B319" t="s">
        <v>451</v>
      </c>
      <c r="C319" s="10">
        <v>1.0186999999999999</v>
      </c>
    </row>
    <row r="320" spans="1:3" x14ac:dyDescent="0.3">
      <c r="A320" t="s">
        <v>83</v>
      </c>
      <c r="B320" t="s">
        <v>216</v>
      </c>
      <c r="C320" s="10">
        <v>0.9991000000000001</v>
      </c>
    </row>
    <row r="321" spans="1:3" x14ac:dyDescent="0.3">
      <c r="A321" t="s">
        <v>83</v>
      </c>
      <c r="B321" t="s">
        <v>419</v>
      </c>
      <c r="C321" s="10">
        <v>0.98070000000000002</v>
      </c>
    </row>
    <row r="322" spans="1:3" x14ac:dyDescent="0.3">
      <c r="A322" t="s">
        <v>83</v>
      </c>
      <c r="B322" t="s">
        <v>452</v>
      </c>
      <c r="C322" s="10">
        <v>0.98070000000000002</v>
      </c>
    </row>
    <row r="323" spans="1:3" x14ac:dyDescent="0.3">
      <c r="A323" t="s">
        <v>83</v>
      </c>
      <c r="B323" t="s">
        <v>348</v>
      </c>
      <c r="C323" s="10">
        <v>0.9991000000000001</v>
      </c>
    </row>
    <row r="324" spans="1:3" x14ac:dyDescent="0.3">
      <c r="A324" t="s">
        <v>83</v>
      </c>
      <c r="B324" t="s">
        <v>453</v>
      </c>
      <c r="C324" s="10">
        <v>0.86950000000000005</v>
      </c>
    </row>
    <row r="325" spans="1:3" x14ac:dyDescent="0.3">
      <c r="A325" t="s">
        <v>83</v>
      </c>
      <c r="B325" t="s">
        <v>307</v>
      </c>
      <c r="C325" s="10">
        <v>0.87790000000000001</v>
      </c>
    </row>
    <row r="326" spans="1:3" x14ac:dyDescent="0.3">
      <c r="A326" t="s">
        <v>83</v>
      </c>
      <c r="B326" t="s">
        <v>454</v>
      </c>
      <c r="C326" s="10">
        <v>0.94240000000000002</v>
      </c>
    </row>
    <row r="327" spans="1:3" x14ac:dyDescent="0.3">
      <c r="A327" t="s">
        <v>83</v>
      </c>
      <c r="B327" t="s">
        <v>455</v>
      </c>
      <c r="C327" s="10">
        <v>0.97610000000000008</v>
      </c>
    </row>
    <row r="328" spans="1:3" x14ac:dyDescent="0.3">
      <c r="A328" t="s">
        <v>83</v>
      </c>
      <c r="B328" t="s">
        <v>456</v>
      </c>
      <c r="C328" s="10">
        <v>1.0095000000000001</v>
      </c>
    </row>
    <row r="329" spans="1:3" x14ac:dyDescent="0.3">
      <c r="A329" t="s">
        <v>83</v>
      </c>
      <c r="B329" t="s">
        <v>365</v>
      </c>
      <c r="C329" s="10">
        <v>0.86950000000000005</v>
      </c>
    </row>
    <row r="330" spans="1:3" x14ac:dyDescent="0.3">
      <c r="A330" t="s">
        <v>83</v>
      </c>
      <c r="B330" t="s">
        <v>222</v>
      </c>
      <c r="C330" s="10">
        <v>0.94240000000000002</v>
      </c>
    </row>
    <row r="331" spans="1:3" x14ac:dyDescent="0.3">
      <c r="A331" t="s">
        <v>83</v>
      </c>
      <c r="B331" t="s">
        <v>457</v>
      </c>
      <c r="C331" s="10">
        <v>0.98070000000000002</v>
      </c>
    </row>
    <row r="332" spans="1:3" x14ac:dyDescent="0.3">
      <c r="A332" t="s">
        <v>83</v>
      </c>
      <c r="B332" t="s">
        <v>458</v>
      </c>
      <c r="C332" s="10">
        <v>0.98070000000000002</v>
      </c>
    </row>
    <row r="333" spans="1:3" x14ac:dyDescent="0.3">
      <c r="A333" t="s">
        <v>83</v>
      </c>
      <c r="B333" t="s">
        <v>459</v>
      </c>
      <c r="C333" s="10">
        <v>0.86950000000000005</v>
      </c>
    </row>
    <row r="334" spans="1:3" x14ac:dyDescent="0.3">
      <c r="A334" t="s">
        <v>83</v>
      </c>
      <c r="B334" t="s">
        <v>460</v>
      </c>
      <c r="C334" s="10">
        <v>0.98070000000000002</v>
      </c>
    </row>
    <row r="335" spans="1:3" x14ac:dyDescent="0.3">
      <c r="A335" t="s">
        <v>83</v>
      </c>
      <c r="B335" t="s">
        <v>461</v>
      </c>
      <c r="C335" s="10">
        <v>0.9647</v>
      </c>
    </row>
    <row r="336" spans="1:3" x14ac:dyDescent="0.3">
      <c r="A336" t="s">
        <v>83</v>
      </c>
      <c r="B336" t="s">
        <v>374</v>
      </c>
      <c r="C336" s="10">
        <v>0.9304</v>
      </c>
    </row>
    <row r="337" spans="1:3" x14ac:dyDescent="0.3">
      <c r="A337" t="s">
        <v>83</v>
      </c>
      <c r="B337" t="s">
        <v>428</v>
      </c>
      <c r="C337" s="10">
        <v>0.98070000000000002</v>
      </c>
    </row>
    <row r="338" spans="1:3" x14ac:dyDescent="0.3">
      <c r="A338" t="s">
        <v>83</v>
      </c>
      <c r="B338" t="s">
        <v>462</v>
      </c>
      <c r="C338" s="10">
        <v>0.93440000000000001</v>
      </c>
    </row>
    <row r="339" spans="1:3" x14ac:dyDescent="0.3">
      <c r="A339" t="s">
        <v>83</v>
      </c>
      <c r="B339" t="s">
        <v>318</v>
      </c>
      <c r="C339" s="10">
        <v>0.9304</v>
      </c>
    </row>
    <row r="340" spans="1:3" x14ac:dyDescent="0.3">
      <c r="A340" t="s">
        <v>83</v>
      </c>
      <c r="B340" t="s">
        <v>194</v>
      </c>
      <c r="C340" s="10">
        <v>0.98070000000000002</v>
      </c>
    </row>
    <row r="341" spans="1:3" x14ac:dyDescent="0.3">
      <c r="A341" t="s">
        <v>83</v>
      </c>
      <c r="B341" t="s">
        <v>322</v>
      </c>
      <c r="C341" s="10">
        <v>0.98070000000000002</v>
      </c>
    </row>
    <row r="342" spans="1:3" x14ac:dyDescent="0.3">
      <c r="A342" t="s">
        <v>83</v>
      </c>
      <c r="B342" t="s">
        <v>383</v>
      </c>
      <c r="C342" s="10">
        <v>0.93080000000000007</v>
      </c>
    </row>
    <row r="343" spans="1:3" x14ac:dyDescent="0.3">
      <c r="A343" t="s">
        <v>83</v>
      </c>
      <c r="B343" t="s">
        <v>197</v>
      </c>
      <c r="C343" s="10">
        <v>0.98070000000000002</v>
      </c>
    </row>
    <row r="344" spans="1:3" x14ac:dyDescent="0.3">
      <c r="A344" t="s">
        <v>83</v>
      </c>
      <c r="B344" t="s">
        <v>386</v>
      </c>
      <c r="C344" s="10">
        <v>0.9304</v>
      </c>
    </row>
    <row r="345" spans="1:3" x14ac:dyDescent="0.3">
      <c r="A345" t="s">
        <v>83</v>
      </c>
      <c r="B345" t="s">
        <v>463</v>
      </c>
      <c r="C345" s="10">
        <v>0.94240000000000002</v>
      </c>
    </row>
    <row r="346" spans="1:3" x14ac:dyDescent="0.3">
      <c r="A346" t="s">
        <v>83</v>
      </c>
      <c r="B346" t="s">
        <v>464</v>
      </c>
      <c r="C346" s="10">
        <v>0.93080000000000007</v>
      </c>
    </row>
    <row r="347" spans="1:3" x14ac:dyDescent="0.3">
      <c r="A347" t="s">
        <v>83</v>
      </c>
      <c r="B347" t="s">
        <v>283</v>
      </c>
      <c r="C347" s="10">
        <v>0.87790000000000001</v>
      </c>
    </row>
    <row r="348" spans="1:3" x14ac:dyDescent="0.3">
      <c r="A348" t="s">
        <v>83</v>
      </c>
      <c r="B348" t="s">
        <v>465</v>
      </c>
      <c r="C348" s="10">
        <v>0.9304</v>
      </c>
    </row>
    <row r="349" spans="1:3" x14ac:dyDescent="0.3">
      <c r="A349" t="s">
        <v>83</v>
      </c>
      <c r="B349" t="s">
        <v>466</v>
      </c>
      <c r="C349" s="10">
        <v>0.93080000000000007</v>
      </c>
    </row>
    <row r="350" spans="1:3" x14ac:dyDescent="0.3">
      <c r="A350" t="s">
        <v>83</v>
      </c>
      <c r="B350" t="s">
        <v>467</v>
      </c>
      <c r="C350" s="10">
        <v>0.98070000000000002</v>
      </c>
    </row>
    <row r="351" spans="1:3" x14ac:dyDescent="0.3">
      <c r="A351" t="s">
        <v>83</v>
      </c>
      <c r="B351" t="s">
        <v>200</v>
      </c>
      <c r="C351" s="10">
        <v>0.98070000000000002</v>
      </c>
    </row>
    <row r="352" spans="1:3" x14ac:dyDescent="0.3">
      <c r="A352" t="s">
        <v>83</v>
      </c>
      <c r="B352" t="s">
        <v>468</v>
      </c>
      <c r="C352" s="10">
        <v>0.99050000000000005</v>
      </c>
    </row>
    <row r="353" spans="1:3" x14ac:dyDescent="0.3">
      <c r="A353" t="s">
        <v>83</v>
      </c>
      <c r="B353" t="s">
        <v>469</v>
      </c>
      <c r="C353" s="10">
        <v>0.87790000000000001</v>
      </c>
    </row>
    <row r="354" spans="1:3" x14ac:dyDescent="0.3">
      <c r="A354" t="s">
        <v>83</v>
      </c>
      <c r="B354" t="s">
        <v>470</v>
      </c>
      <c r="C354" s="10">
        <v>0.9991000000000001</v>
      </c>
    </row>
    <row r="355" spans="1:3" x14ac:dyDescent="0.3">
      <c r="A355" t="s">
        <v>83</v>
      </c>
      <c r="B355" t="s">
        <v>471</v>
      </c>
      <c r="C355" s="10">
        <v>0.94240000000000002</v>
      </c>
    </row>
    <row r="356" spans="1:3" x14ac:dyDescent="0.3">
      <c r="A356" t="s">
        <v>83</v>
      </c>
      <c r="B356" t="s">
        <v>472</v>
      </c>
      <c r="C356" s="10">
        <v>0.93080000000000007</v>
      </c>
    </row>
    <row r="357" spans="1:3" x14ac:dyDescent="0.3">
      <c r="A357" t="s">
        <v>83</v>
      </c>
      <c r="B357" t="s">
        <v>473</v>
      </c>
      <c r="C357" s="10">
        <v>0.87790000000000001</v>
      </c>
    </row>
    <row r="358" spans="1:3" x14ac:dyDescent="0.3">
      <c r="A358" t="s">
        <v>83</v>
      </c>
      <c r="B358" t="s">
        <v>474</v>
      </c>
      <c r="C358" s="10">
        <v>0.87790000000000001</v>
      </c>
    </row>
    <row r="359" spans="1:3" x14ac:dyDescent="0.3">
      <c r="A359" t="s">
        <v>83</v>
      </c>
      <c r="B359" t="s">
        <v>475</v>
      </c>
      <c r="C359" s="10">
        <v>0.9991000000000001</v>
      </c>
    </row>
    <row r="360" spans="1:3" x14ac:dyDescent="0.3">
      <c r="A360" t="s">
        <v>83</v>
      </c>
      <c r="B360" t="s">
        <v>476</v>
      </c>
      <c r="C360" s="10">
        <v>0.93080000000000007</v>
      </c>
    </row>
    <row r="361" spans="1:3" x14ac:dyDescent="0.3">
      <c r="A361" t="s">
        <v>83</v>
      </c>
      <c r="B361" t="s">
        <v>203</v>
      </c>
      <c r="C361" s="10">
        <v>0.86950000000000005</v>
      </c>
    </row>
    <row r="362" spans="1:3" x14ac:dyDescent="0.3">
      <c r="A362" t="s">
        <v>83</v>
      </c>
      <c r="B362" t="s">
        <v>477</v>
      </c>
      <c r="C362" s="10">
        <v>0.92520000000000002</v>
      </c>
    </row>
    <row r="363" spans="1:3" x14ac:dyDescent="0.3">
      <c r="A363" t="s">
        <v>83</v>
      </c>
      <c r="B363" t="s">
        <v>204</v>
      </c>
      <c r="C363" s="10">
        <v>0.85940000000000005</v>
      </c>
    </row>
    <row r="364" spans="1:3" x14ac:dyDescent="0.3">
      <c r="A364" t="s">
        <v>84</v>
      </c>
      <c r="B364" t="s">
        <v>478</v>
      </c>
      <c r="C364" s="10">
        <v>0.90240000000000009</v>
      </c>
    </row>
    <row r="365" spans="1:3" x14ac:dyDescent="0.3">
      <c r="A365" t="s">
        <v>84</v>
      </c>
      <c r="B365" t="s">
        <v>216</v>
      </c>
      <c r="C365" s="10">
        <v>0.86560000000000004</v>
      </c>
    </row>
    <row r="366" spans="1:3" x14ac:dyDescent="0.3">
      <c r="A366" t="s">
        <v>84</v>
      </c>
      <c r="B366" t="s">
        <v>479</v>
      </c>
      <c r="C366" s="10">
        <v>0.79710000000000003</v>
      </c>
    </row>
    <row r="367" spans="1:3" x14ac:dyDescent="0.3">
      <c r="A367" t="s">
        <v>84</v>
      </c>
      <c r="B367" t="s">
        <v>480</v>
      </c>
      <c r="C367" s="10">
        <v>0.79710000000000003</v>
      </c>
    </row>
    <row r="368" spans="1:3" x14ac:dyDescent="0.3">
      <c r="A368" t="s">
        <v>84</v>
      </c>
      <c r="B368" t="s">
        <v>481</v>
      </c>
      <c r="C368" s="10">
        <v>0.89170000000000005</v>
      </c>
    </row>
    <row r="369" spans="1:3" x14ac:dyDescent="0.3">
      <c r="A369" t="s">
        <v>84</v>
      </c>
      <c r="B369" t="s">
        <v>482</v>
      </c>
      <c r="C369" s="10">
        <v>0.85580000000000001</v>
      </c>
    </row>
    <row r="370" spans="1:3" x14ac:dyDescent="0.3">
      <c r="A370" t="s">
        <v>84</v>
      </c>
      <c r="B370" t="s">
        <v>425</v>
      </c>
      <c r="C370" s="10">
        <v>0.79710000000000003</v>
      </c>
    </row>
    <row r="371" spans="1:3" x14ac:dyDescent="0.3">
      <c r="A371" t="s">
        <v>84</v>
      </c>
      <c r="B371" t="s">
        <v>483</v>
      </c>
      <c r="C371" s="10">
        <v>0.89170000000000005</v>
      </c>
    </row>
    <row r="372" spans="1:3" x14ac:dyDescent="0.3">
      <c r="A372" t="s">
        <v>84</v>
      </c>
      <c r="B372" t="s">
        <v>459</v>
      </c>
      <c r="C372" s="10">
        <v>0.95380000000000009</v>
      </c>
    </row>
    <row r="373" spans="1:3" x14ac:dyDescent="0.3">
      <c r="A373" t="s">
        <v>84</v>
      </c>
      <c r="B373" t="s">
        <v>374</v>
      </c>
      <c r="C373" s="10">
        <v>0.89170000000000005</v>
      </c>
    </row>
    <row r="374" spans="1:3" x14ac:dyDescent="0.3">
      <c r="A374" t="s">
        <v>84</v>
      </c>
      <c r="B374" t="s">
        <v>428</v>
      </c>
      <c r="C374" s="10">
        <v>0.94800000000000006</v>
      </c>
    </row>
    <row r="375" spans="1:3" x14ac:dyDescent="0.3">
      <c r="A375" t="s">
        <v>84</v>
      </c>
      <c r="B375" t="s">
        <v>375</v>
      </c>
      <c r="C375" s="10">
        <v>0.86560000000000004</v>
      </c>
    </row>
    <row r="376" spans="1:3" x14ac:dyDescent="0.3">
      <c r="A376" t="s">
        <v>84</v>
      </c>
      <c r="B376" t="s">
        <v>484</v>
      </c>
      <c r="C376" s="10">
        <v>0.86560000000000004</v>
      </c>
    </row>
    <row r="377" spans="1:3" x14ac:dyDescent="0.3">
      <c r="A377" t="s">
        <v>84</v>
      </c>
      <c r="B377" t="s">
        <v>194</v>
      </c>
      <c r="C377" s="10">
        <v>0.89170000000000005</v>
      </c>
    </row>
    <row r="378" spans="1:3" x14ac:dyDescent="0.3">
      <c r="A378" t="s">
        <v>84</v>
      </c>
      <c r="B378" t="s">
        <v>485</v>
      </c>
      <c r="C378" s="10">
        <v>0.95380000000000009</v>
      </c>
    </row>
    <row r="379" spans="1:3" x14ac:dyDescent="0.3">
      <c r="A379" t="s">
        <v>84</v>
      </c>
      <c r="B379" t="s">
        <v>331</v>
      </c>
      <c r="C379" s="10">
        <v>0.89170000000000005</v>
      </c>
    </row>
    <row r="380" spans="1:3" x14ac:dyDescent="0.3">
      <c r="A380" t="s">
        <v>84</v>
      </c>
      <c r="B380" t="s">
        <v>486</v>
      </c>
      <c r="C380" s="10">
        <v>0.95380000000000009</v>
      </c>
    </row>
    <row r="381" spans="1:3" x14ac:dyDescent="0.3">
      <c r="A381" t="s">
        <v>84</v>
      </c>
      <c r="B381" t="s">
        <v>487</v>
      </c>
      <c r="C381" s="10">
        <v>0.83730000000000004</v>
      </c>
    </row>
    <row r="382" spans="1:3" x14ac:dyDescent="0.3">
      <c r="A382" t="s">
        <v>84</v>
      </c>
      <c r="B382" t="s">
        <v>488</v>
      </c>
      <c r="C382" s="10">
        <v>0.90240000000000009</v>
      </c>
    </row>
    <row r="383" spans="1:3" x14ac:dyDescent="0.3">
      <c r="A383" t="s">
        <v>84</v>
      </c>
      <c r="B383" t="s">
        <v>475</v>
      </c>
      <c r="C383" s="10">
        <v>0.89170000000000005</v>
      </c>
    </row>
    <row r="384" spans="1:3" x14ac:dyDescent="0.3">
      <c r="A384" t="s">
        <v>84</v>
      </c>
      <c r="B384" t="s">
        <v>203</v>
      </c>
      <c r="C384" s="10">
        <v>0.94800000000000006</v>
      </c>
    </row>
    <row r="385" spans="1:3" x14ac:dyDescent="0.3">
      <c r="A385" t="s">
        <v>84</v>
      </c>
      <c r="B385" t="s">
        <v>489</v>
      </c>
      <c r="C385" s="10">
        <v>0.83990000000000009</v>
      </c>
    </row>
    <row r="386" spans="1:3" x14ac:dyDescent="0.3">
      <c r="A386" t="s">
        <v>84</v>
      </c>
      <c r="B386" t="s">
        <v>204</v>
      </c>
      <c r="C386" s="10">
        <v>0.81710000000000005</v>
      </c>
    </row>
    <row r="387" spans="1:3" x14ac:dyDescent="0.3">
      <c r="A387" t="s">
        <v>85</v>
      </c>
      <c r="B387" t="s">
        <v>490</v>
      </c>
      <c r="C387" s="10">
        <v>0.84370000000000001</v>
      </c>
    </row>
    <row r="388" spans="1:3" x14ac:dyDescent="0.3">
      <c r="A388" t="s">
        <v>85</v>
      </c>
      <c r="B388" t="s">
        <v>491</v>
      </c>
      <c r="C388" s="10">
        <v>0.93210000000000004</v>
      </c>
    </row>
    <row r="389" spans="1:3" x14ac:dyDescent="0.3">
      <c r="A389" t="s">
        <v>85</v>
      </c>
      <c r="B389" t="s">
        <v>277</v>
      </c>
      <c r="C389" s="10">
        <v>0.87490000000000001</v>
      </c>
    </row>
    <row r="390" spans="1:3" x14ac:dyDescent="0.3">
      <c r="A390" t="s">
        <v>85</v>
      </c>
      <c r="B390" t="s">
        <v>492</v>
      </c>
      <c r="C390" s="10">
        <v>0.8538</v>
      </c>
    </row>
    <row r="391" spans="1:3" x14ac:dyDescent="0.3">
      <c r="A391" t="s">
        <v>85</v>
      </c>
      <c r="B391" t="s">
        <v>493</v>
      </c>
      <c r="C391" s="10">
        <v>0.84370000000000001</v>
      </c>
    </row>
    <row r="392" spans="1:3" x14ac:dyDescent="0.3">
      <c r="A392" t="s">
        <v>85</v>
      </c>
      <c r="B392" t="s">
        <v>426</v>
      </c>
      <c r="C392" s="10">
        <v>0.82569999999999999</v>
      </c>
    </row>
    <row r="393" spans="1:3" x14ac:dyDescent="0.3">
      <c r="A393" t="s">
        <v>85</v>
      </c>
      <c r="B393" t="s">
        <v>188</v>
      </c>
      <c r="C393" s="10">
        <v>0.82569999999999999</v>
      </c>
    </row>
    <row r="394" spans="1:3" x14ac:dyDescent="0.3">
      <c r="A394" t="s">
        <v>85</v>
      </c>
      <c r="B394" t="s">
        <v>428</v>
      </c>
      <c r="C394" s="10">
        <v>0.92370000000000008</v>
      </c>
    </row>
    <row r="395" spans="1:3" x14ac:dyDescent="0.3">
      <c r="A395" t="s">
        <v>85</v>
      </c>
      <c r="B395" t="s">
        <v>494</v>
      </c>
      <c r="C395" s="10">
        <v>0.92370000000000008</v>
      </c>
    </row>
    <row r="396" spans="1:3" x14ac:dyDescent="0.3">
      <c r="A396" t="s">
        <v>85</v>
      </c>
      <c r="B396" t="s">
        <v>484</v>
      </c>
      <c r="C396" s="10">
        <v>0.92370000000000008</v>
      </c>
    </row>
    <row r="397" spans="1:3" x14ac:dyDescent="0.3">
      <c r="A397" t="s">
        <v>85</v>
      </c>
      <c r="B397" t="s">
        <v>495</v>
      </c>
      <c r="C397" s="10">
        <v>0.92370000000000008</v>
      </c>
    </row>
    <row r="398" spans="1:3" x14ac:dyDescent="0.3">
      <c r="A398" t="s">
        <v>85</v>
      </c>
      <c r="B398" t="s">
        <v>496</v>
      </c>
      <c r="C398" s="10">
        <v>0.82569999999999999</v>
      </c>
    </row>
    <row r="399" spans="1:3" x14ac:dyDescent="0.3">
      <c r="A399" t="s">
        <v>85</v>
      </c>
      <c r="B399" t="s">
        <v>497</v>
      </c>
      <c r="C399" s="10">
        <v>0.8538</v>
      </c>
    </row>
    <row r="400" spans="1:3" x14ac:dyDescent="0.3">
      <c r="A400" t="s">
        <v>85</v>
      </c>
      <c r="B400" t="s">
        <v>498</v>
      </c>
      <c r="C400" s="10">
        <v>0.8538</v>
      </c>
    </row>
    <row r="401" spans="1:3" x14ac:dyDescent="0.3">
      <c r="A401" t="s">
        <v>85</v>
      </c>
      <c r="B401" t="s">
        <v>499</v>
      </c>
      <c r="C401" s="10">
        <v>0.84370000000000001</v>
      </c>
    </row>
    <row r="402" spans="1:3" x14ac:dyDescent="0.3">
      <c r="A402" t="s">
        <v>85</v>
      </c>
      <c r="B402" t="s">
        <v>500</v>
      </c>
      <c r="C402" s="10">
        <v>0.82569999999999999</v>
      </c>
    </row>
    <row r="403" spans="1:3" x14ac:dyDescent="0.3">
      <c r="A403" t="s">
        <v>85</v>
      </c>
      <c r="B403" t="s">
        <v>501</v>
      </c>
      <c r="C403" s="10">
        <v>0.84370000000000001</v>
      </c>
    </row>
    <row r="404" spans="1:3" x14ac:dyDescent="0.3">
      <c r="A404" t="s">
        <v>85</v>
      </c>
      <c r="B404" t="s">
        <v>502</v>
      </c>
      <c r="C404" s="10">
        <v>0.82569999999999999</v>
      </c>
    </row>
    <row r="405" spans="1:3" x14ac:dyDescent="0.3">
      <c r="A405" t="s">
        <v>85</v>
      </c>
      <c r="B405" t="s">
        <v>503</v>
      </c>
      <c r="C405" s="10">
        <v>0.92370000000000008</v>
      </c>
    </row>
    <row r="406" spans="1:3" x14ac:dyDescent="0.3">
      <c r="A406" t="s">
        <v>85</v>
      </c>
      <c r="B406" t="s">
        <v>204</v>
      </c>
      <c r="C406" s="10">
        <v>0.78850000000000009</v>
      </c>
    </row>
    <row r="407" spans="1:3" x14ac:dyDescent="0.3">
      <c r="A407" t="s">
        <v>86</v>
      </c>
      <c r="B407" t="s">
        <v>450</v>
      </c>
      <c r="C407" s="10">
        <v>0.86220000000000008</v>
      </c>
    </row>
    <row r="408" spans="1:3" x14ac:dyDescent="0.3">
      <c r="A408" t="s">
        <v>86</v>
      </c>
      <c r="B408" t="s">
        <v>419</v>
      </c>
      <c r="C408" s="10">
        <v>0.94240000000000002</v>
      </c>
    </row>
    <row r="409" spans="1:3" x14ac:dyDescent="0.3">
      <c r="A409" t="s">
        <v>86</v>
      </c>
      <c r="B409" t="s">
        <v>504</v>
      </c>
      <c r="C409" s="10">
        <v>0.87550000000000006</v>
      </c>
    </row>
    <row r="410" spans="1:3" x14ac:dyDescent="0.3">
      <c r="A410" t="s">
        <v>86</v>
      </c>
      <c r="B410" t="s">
        <v>505</v>
      </c>
      <c r="C410" s="10">
        <v>0.84820000000000007</v>
      </c>
    </row>
    <row r="411" spans="1:3" x14ac:dyDescent="0.3">
      <c r="A411" t="s">
        <v>86</v>
      </c>
      <c r="B411" t="s">
        <v>506</v>
      </c>
      <c r="C411" s="10">
        <v>0.94240000000000002</v>
      </c>
    </row>
    <row r="412" spans="1:3" x14ac:dyDescent="0.3">
      <c r="A412" t="s">
        <v>86</v>
      </c>
      <c r="B412" t="s">
        <v>507</v>
      </c>
      <c r="C412" s="10">
        <v>0.86950000000000005</v>
      </c>
    </row>
    <row r="413" spans="1:3" x14ac:dyDescent="0.3">
      <c r="A413" t="s">
        <v>86</v>
      </c>
      <c r="B413" t="s">
        <v>490</v>
      </c>
      <c r="C413" s="10">
        <v>0.86220000000000008</v>
      </c>
    </row>
    <row r="414" spans="1:3" x14ac:dyDescent="0.3">
      <c r="A414" t="s">
        <v>86</v>
      </c>
      <c r="B414" t="s">
        <v>508</v>
      </c>
      <c r="C414" s="10">
        <v>0.94240000000000002</v>
      </c>
    </row>
    <row r="415" spans="1:3" x14ac:dyDescent="0.3">
      <c r="A415" t="s">
        <v>86</v>
      </c>
      <c r="B415" t="s">
        <v>509</v>
      </c>
      <c r="C415" s="10">
        <v>0.7399</v>
      </c>
    </row>
    <row r="416" spans="1:3" x14ac:dyDescent="0.3">
      <c r="A416" t="s">
        <v>86</v>
      </c>
      <c r="B416" t="s">
        <v>453</v>
      </c>
      <c r="C416" s="10">
        <v>0.87550000000000006</v>
      </c>
    </row>
    <row r="417" spans="1:3" x14ac:dyDescent="0.3">
      <c r="A417" t="s">
        <v>86</v>
      </c>
      <c r="B417" t="s">
        <v>510</v>
      </c>
      <c r="C417" s="10">
        <v>0.84460000000000002</v>
      </c>
    </row>
    <row r="418" spans="1:3" x14ac:dyDescent="0.3">
      <c r="A418" t="s">
        <v>86</v>
      </c>
      <c r="B418" t="s">
        <v>511</v>
      </c>
      <c r="C418" s="10">
        <v>0.86220000000000008</v>
      </c>
    </row>
    <row r="419" spans="1:3" x14ac:dyDescent="0.3">
      <c r="A419" t="s">
        <v>86</v>
      </c>
      <c r="B419" t="s">
        <v>364</v>
      </c>
      <c r="C419" s="10">
        <v>0.87550000000000006</v>
      </c>
    </row>
    <row r="420" spans="1:3" x14ac:dyDescent="0.3">
      <c r="A420" t="s">
        <v>86</v>
      </c>
      <c r="B420" t="s">
        <v>512</v>
      </c>
      <c r="C420" s="10">
        <v>0.94240000000000002</v>
      </c>
    </row>
    <row r="421" spans="1:3" x14ac:dyDescent="0.3">
      <c r="A421" t="s">
        <v>86</v>
      </c>
      <c r="B421" t="s">
        <v>224</v>
      </c>
      <c r="C421" s="10">
        <v>0.94240000000000002</v>
      </c>
    </row>
    <row r="422" spans="1:3" x14ac:dyDescent="0.3">
      <c r="A422" t="s">
        <v>86</v>
      </c>
      <c r="B422" t="s">
        <v>513</v>
      </c>
      <c r="C422" s="10">
        <v>0.84820000000000007</v>
      </c>
    </row>
    <row r="423" spans="1:3" x14ac:dyDescent="0.3">
      <c r="A423" t="s">
        <v>86</v>
      </c>
      <c r="B423" t="s">
        <v>458</v>
      </c>
      <c r="C423" s="10">
        <v>0.84460000000000002</v>
      </c>
    </row>
    <row r="424" spans="1:3" x14ac:dyDescent="0.3">
      <c r="A424" t="s">
        <v>86</v>
      </c>
      <c r="B424" t="s">
        <v>514</v>
      </c>
      <c r="C424" s="10">
        <v>0.77429999999999999</v>
      </c>
    </row>
    <row r="425" spans="1:3" x14ac:dyDescent="0.3">
      <c r="A425" t="s">
        <v>86</v>
      </c>
      <c r="B425" t="s">
        <v>515</v>
      </c>
      <c r="C425" s="10">
        <v>0.93080000000000007</v>
      </c>
    </row>
    <row r="426" spans="1:3" x14ac:dyDescent="0.3">
      <c r="A426" t="s">
        <v>86</v>
      </c>
      <c r="B426" t="s">
        <v>186</v>
      </c>
      <c r="C426" s="10">
        <v>0.86950000000000005</v>
      </c>
    </row>
    <row r="427" spans="1:3" x14ac:dyDescent="0.3">
      <c r="A427" t="s">
        <v>86</v>
      </c>
      <c r="B427" t="s">
        <v>188</v>
      </c>
      <c r="C427" s="10">
        <v>0.86950000000000005</v>
      </c>
    </row>
    <row r="428" spans="1:3" x14ac:dyDescent="0.3">
      <c r="A428" t="s">
        <v>86</v>
      </c>
      <c r="B428" t="s">
        <v>516</v>
      </c>
      <c r="C428" s="10">
        <v>0.87550000000000006</v>
      </c>
    </row>
    <row r="429" spans="1:3" x14ac:dyDescent="0.3">
      <c r="A429" t="s">
        <v>86</v>
      </c>
      <c r="B429" t="s">
        <v>517</v>
      </c>
      <c r="C429" s="10">
        <v>0.94240000000000002</v>
      </c>
    </row>
    <row r="430" spans="1:3" x14ac:dyDescent="0.3">
      <c r="A430" t="s">
        <v>86</v>
      </c>
      <c r="B430" t="s">
        <v>518</v>
      </c>
      <c r="C430" s="10">
        <v>0.77429999999999999</v>
      </c>
    </row>
    <row r="431" spans="1:3" x14ac:dyDescent="0.3">
      <c r="A431" t="s">
        <v>86</v>
      </c>
      <c r="B431" t="s">
        <v>519</v>
      </c>
      <c r="C431" s="10">
        <v>0.84460000000000002</v>
      </c>
    </row>
    <row r="432" spans="1:3" x14ac:dyDescent="0.3">
      <c r="A432" t="s">
        <v>86</v>
      </c>
      <c r="B432" t="s">
        <v>520</v>
      </c>
      <c r="C432" s="10">
        <v>0.77429999999999999</v>
      </c>
    </row>
    <row r="433" spans="1:3" x14ac:dyDescent="0.3">
      <c r="A433" t="s">
        <v>86</v>
      </c>
      <c r="B433" t="s">
        <v>521</v>
      </c>
      <c r="C433" s="10">
        <v>0.86950000000000005</v>
      </c>
    </row>
    <row r="434" spans="1:3" x14ac:dyDescent="0.3">
      <c r="A434" t="s">
        <v>86</v>
      </c>
      <c r="B434" t="s">
        <v>522</v>
      </c>
      <c r="C434" s="10">
        <v>0.94240000000000002</v>
      </c>
    </row>
    <row r="435" spans="1:3" x14ac:dyDescent="0.3">
      <c r="A435" t="s">
        <v>86</v>
      </c>
      <c r="B435" t="s">
        <v>487</v>
      </c>
      <c r="C435" s="10">
        <v>0.87550000000000006</v>
      </c>
    </row>
    <row r="436" spans="1:3" x14ac:dyDescent="0.3">
      <c r="A436" t="s">
        <v>86</v>
      </c>
      <c r="B436" t="s">
        <v>200</v>
      </c>
      <c r="C436" s="10">
        <v>0.86950000000000005</v>
      </c>
    </row>
    <row r="437" spans="1:3" x14ac:dyDescent="0.3">
      <c r="A437" t="s">
        <v>86</v>
      </c>
      <c r="B437" t="s">
        <v>523</v>
      </c>
      <c r="C437" s="10">
        <v>0.86950000000000005</v>
      </c>
    </row>
    <row r="438" spans="1:3" x14ac:dyDescent="0.3">
      <c r="A438" t="s">
        <v>86</v>
      </c>
      <c r="B438" t="s">
        <v>524</v>
      </c>
      <c r="C438" s="10">
        <v>0.7399</v>
      </c>
    </row>
    <row r="439" spans="1:3" x14ac:dyDescent="0.3">
      <c r="A439" t="s">
        <v>86</v>
      </c>
      <c r="B439" t="s">
        <v>475</v>
      </c>
      <c r="C439" s="10">
        <v>0.86220000000000008</v>
      </c>
    </row>
    <row r="440" spans="1:3" x14ac:dyDescent="0.3">
      <c r="A440" t="s">
        <v>86</v>
      </c>
      <c r="B440" t="s">
        <v>449</v>
      </c>
      <c r="C440" s="10">
        <v>0.87550000000000006</v>
      </c>
    </row>
    <row r="441" spans="1:3" x14ac:dyDescent="0.3">
      <c r="A441" t="s">
        <v>86</v>
      </c>
      <c r="B441" t="s">
        <v>204</v>
      </c>
      <c r="C441" s="10">
        <v>0.79710000000000003</v>
      </c>
    </row>
    <row r="442" spans="1:3" x14ac:dyDescent="0.3">
      <c r="A442" t="s">
        <v>525</v>
      </c>
      <c r="B442" t="s">
        <v>526</v>
      </c>
      <c r="C442" s="10">
        <v>0.84820000000000007</v>
      </c>
    </row>
    <row r="443" spans="1:3" x14ac:dyDescent="0.3">
      <c r="A443" t="s">
        <v>87</v>
      </c>
      <c r="B443" t="s">
        <v>527</v>
      </c>
      <c r="C443" s="10">
        <v>0.77410000000000001</v>
      </c>
    </row>
    <row r="444" spans="1:3" x14ac:dyDescent="0.3">
      <c r="A444" t="s">
        <v>87</v>
      </c>
      <c r="B444" t="s">
        <v>528</v>
      </c>
      <c r="C444" s="10">
        <v>0.79170000000000007</v>
      </c>
    </row>
    <row r="445" spans="1:3" x14ac:dyDescent="0.3">
      <c r="A445" t="s">
        <v>87</v>
      </c>
      <c r="B445" t="s">
        <v>529</v>
      </c>
      <c r="C445" s="10">
        <v>0.79170000000000007</v>
      </c>
    </row>
    <row r="446" spans="1:3" x14ac:dyDescent="0.3">
      <c r="A446" t="s">
        <v>87</v>
      </c>
      <c r="B446" t="s">
        <v>530</v>
      </c>
      <c r="C446" s="10">
        <v>0.80930000000000002</v>
      </c>
    </row>
    <row r="447" spans="1:3" x14ac:dyDescent="0.3">
      <c r="A447" t="s">
        <v>87</v>
      </c>
      <c r="B447" t="s">
        <v>531</v>
      </c>
      <c r="C447" s="10">
        <v>0.80930000000000002</v>
      </c>
    </row>
    <row r="448" spans="1:3" x14ac:dyDescent="0.3">
      <c r="A448" t="s">
        <v>87</v>
      </c>
      <c r="B448" t="s">
        <v>532</v>
      </c>
      <c r="C448" s="10">
        <v>0.77429999999999999</v>
      </c>
    </row>
    <row r="449" spans="1:3" x14ac:dyDescent="0.3">
      <c r="A449" t="s">
        <v>87</v>
      </c>
      <c r="B449" t="s">
        <v>533</v>
      </c>
      <c r="C449" s="10">
        <v>0.77429999999999999</v>
      </c>
    </row>
    <row r="450" spans="1:3" x14ac:dyDescent="0.3">
      <c r="A450" t="s">
        <v>87</v>
      </c>
      <c r="B450" t="s">
        <v>534</v>
      </c>
      <c r="C450" s="10">
        <v>0.80930000000000002</v>
      </c>
    </row>
    <row r="451" spans="1:3" x14ac:dyDescent="0.3">
      <c r="A451" t="s">
        <v>87</v>
      </c>
      <c r="B451" t="s">
        <v>535</v>
      </c>
      <c r="C451" s="10">
        <v>0.79170000000000007</v>
      </c>
    </row>
    <row r="452" spans="1:3" x14ac:dyDescent="0.3">
      <c r="A452" t="s">
        <v>87</v>
      </c>
      <c r="B452" t="s">
        <v>536</v>
      </c>
      <c r="C452" s="10">
        <v>0.79170000000000007</v>
      </c>
    </row>
    <row r="453" spans="1:3" x14ac:dyDescent="0.3">
      <c r="A453" t="s">
        <v>87</v>
      </c>
      <c r="B453" t="s">
        <v>537</v>
      </c>
      <c r="C453" s="10">
        <v>0.86610000000000009</v>
      </c>
    </row>
    <row r="454" spans="1:3" x14ac:dyDescent="0.3">
      <c r="A454" t="s">
        <v>87</v>
      </c>
      <c r="B454" t="s">
        <v>538</v>
      </c>
      <c r="C454" s="10">
        <v>0.77410000000000001</v>
      </c>
    </row>
    <row r="455" spans="1:3" x14ac:dyDescent="0.3">
      <c r="A455" t="s">
        <v>87</v>
      </c>
      <c r="B455" t="s">
        <v>539</v>
      </c>
      <c r="C455" s="10">
        <v>0.79170000000000007</v>
      </c>
    </row>
    <row r="456" spans="1:3" x14ac:dyDescent="0.3">
      <c r="A456" t="s">
        <v>87</v>
      </c>
      <c r="B456" t="s">
        <v>540</v>
      </c>
      <c r="C456" s="10">
        <v>0.83000000000000007</v>
      </c>
    </row>
    <row r="457" spans="1:3" x14ac:dyDescent="0.3">
      <c r="A457" t="s">
        <v>87</v>
      </c>
      <c r="B457" t="s">
        <v>541</v>
      </c>
      <c r="C457" s="10">
        <v>0.77410000000000001</v>
      </c>
    </row>
    <row r="458" spans="1:3" x14ac:dyDescent="0.3">
      <c r="A458" t="s">
        <v>87</v>
      </c>
      <c r="B458" t="s">
        <v>542</v>
      </c>
      <c r="C458" s="10">
        <v>0.68680000000000008</v>
      </c>
    </row>
    <row r="459" spans="1:3" x14ac:dyDescent="0.3">
      <c r="A459" t="s">
        <v>87</v>
      </c>
      <c r="B459" t="s">
        <v>543</v>
      </c>
      <c r="C459" s="10">
        <v>0.79170000000000007</v>
      </c>
    </row>
    <row r="460" spans="1:3" x14ac:dyDescent="0.3">
      <c r="A460" t="s">
        <v>87</v>
      </c>
      <c r="B460" t="s">
        <v>544</v>
      </c>
      <c r="C460" s="10">
        <v>0.75090000000000001</v>
      </c>
    </row>
    <row r="461" spans="1:3" x14ac:dyDescent="0.3">
      <c r="A461" t="s">
        <v>87</v>
      </c>
      <c r="B461" t="s">
        <v>545</v>
      </c>
      <c r="C461" s="10">
        <v>0.83000000000000007</v>
      </c>
    </row>
    <row r="462" spans="1:3" x14ac:dyDescent="0.3">
      <c r="A462" t="s">
        <v>87</v>
      </c>
      <c r="B462" t="s">
        <v>546</v>
      </c>
      <c r="C462" s="10">
        <v>0.75090000000000001</v>
      </c>
    </row>
    <row r="463" spans="1:3" x14ac:dyDescent="0.3">
      <c r="A463" t="s">
        <v>87</v>
      </c>
      <c r="B463" t="s">
        <v>547</v>
      </c>
      <c r="C463" s="10">
        <v>0.83000000000000007</v>
      </c>
    </row>
    <row r="464" spans="1:3" x14ac:dyDescent="0.3">
      <c r="A464" t="s">
        <v>87</v>
      </c>
      <c r="B464" t="s">
        <v>548</v>
      </c>
      <c r="C464" s="10">
        <v>0.79170000000000007</v>
      </c>
    </row>
    <row r="465" spans="1:3" x14ac:dyDescent="0.3">
      <c r="A465" t="s">
        <v>87</v>
      </c>
      <c r="B465" t="s">
        <v>549</v>
      </c>
      <c r="C465" s="10">
        <v>0.86610000000000009</v>
      </c>
    </row>
    <row r="466" spans="1:3" x14ac:dyDescent="0.3">
      <c r="A466" t="s">
        <v>87</v>
      </c>
      <c r="B466" t="s">
        <v>550</v>
      </c>
      <c r="C466" s="10">
        <v>0.83000000000000007</v>
      </c>
    </row>
    <row r="467" spans="1:3" x14ac:dyDescent="0.3">
      <c r="A467" t="s">
        <v>87</v>
      </c>
      <c r="B467" t="s">
        <v>551</v>
      </c>
      <c r="C467" s="10">
        <v>0.83000000000000007</v>
      </c>
    </row>
    <row r="468" spans="1:3" x14ac:dyDescent="0.3">
      <c r="A468" t="s">
        <v>87</v>
      </c>
      <c r="B468" t="s">
        <v>552</v>
      </c>
      <c r="C468" s="10">
        <v>0.79170000000000007</v>
      </c>
    </row>
    <row r="469" spans="1:3" x14ac:dyDescent="0.3">
      <c r="A469" t="s">
        <v>87</v>
      </c>
      <c r="B469" t="s">
        <v>553</v>
      </c>
      <c r="C469" s="10">
        <v>0.83000000000000007</v>
      </c>
    </row>
    <row r="470" spans="1:3" x14ac:dyDescent="0.3">
      <c r="A470" t="s">
        <v>87</v>
      </c>
      <c r="B470" t="s">
        <v>554</v>
      </c>
      <c r="C470" s="10">
        <v>0.83000000000000007</v>
      </c>
    </row>
    <row r="471" spans="1:3" x14ac:dyDescent="0.3">
      <c r="A471" t="s">
        <v>87</v>
      </c>
      <c r="B471" t="s">
        <v>555</v>
      </c>
      <c r="C471" s="10">
        <v>0.77410000000000001</v>
      </c>
    </row>
    <row r="472" spans="1:3" x14ac:dyDescent="0.3">
      <c r="A472" t="s">
        <v>87</v>
      </c>
      <c r="B472" t="s">
        <v>556</v>
      </c>
      <c r="C472" s="10">
        <v>0.83000000000000007</v>
      </c>
    </row>
    <row r="473" spans="1:3" x14ac:dyDescent="0.3">
      <c r="A473" t="s">
        <v>87</v>
      </c>
      <c r="B473" t="s">
        <v>557</v>
      </c>
      <c r="C473" s="10">
        <v>0.80249999999999999</v>
      </c>
    </row>
    <row r="474" spans="1:3" x14ac:dyDescent="0.3">
      <c r="A474" t="s">
        <v>87</v>
      </c>
      <c r="B474" t="s">
        <v>558</v>
      </c>
      <c r="C474" s="10">
        <v>0.68680000000000008</v>
      </c>
    </row>
    <row r="475" spans="1:3" x14ac:dyDescent="0.3">
      <c r="A475" t="s">
        <v>87</v>
      </c>
      <c r="B475" t="s">
        <v>559</v>
      </c>
      <c r="C475" s="10">
        <v>0.75090000000000001</v>
      </c>
    </row>
    <row r="476" spans="1:3" x14ac:dyDescent="0.3">
      <c r="A476" t="s">
        <v>87</v>
      </c>
      <c r="B476" t="s">
        <v>560</v>
      </c>
      <c r="C476" s="10">
        <v>0.77410000000000001</v>
      </c>
    </row>
    <row r="477" spans="1:3" x14ac:dyDescent="0.3">
      <c r="A477" t="s">
        <v>87</v>
      </c>
      <c r="B477" t="s">
        <v>561</v>
      </c>
      <c r="C477" s="10">
        <v>0.79170000000000007</v>
      </c>
    </row>
    <row r="478" spans="1:3" x14ac:dyDescent="0.3">
      <c r="A478" t="s">
        <v>87</v>
      </c>
      <c r="B478" t="s">
        <v>562</v>
      </c>
      <c r="C478" s="10">
        <v>0.79170000000000007</v>
      </c>
    </row>
    <row r="479" spans="1:3" x14ac:dyDescent="0.3">
      <c r="A479" t="s">
        <v>87</v>
      </c>
      <c r="B479" t="s">
        <v>204</v>
      </c>
      <c r="C479" s="10">
        <v>0.69500000000000006</v>
      </c>
    </row>
    <row r="480" spans="1:3" x14ac:dyDescent="0.3">
      <c r="A480" t="s">
        <v>88</v>
      </c>
      <c r="B480" t="s">
        <v>563</v>
      </c>
      <c r="C480" s="10">
        <v>0.86670000000000003</v>
      </c>
    </row>
    <row r="481" spans="1:3" x14ac:dyDescent="0.3">
      <c r="A481" t="s">
        <v>88</v>
      </c>
      <c r="B481" t="s">
        <v>564</v>
      </c>
      <c r="C481" s="10">
        <v>0.98470000000000002</v>
      </c>
    </row>
    <row r="482" spans="1:3" x14ac:dyDescent="0.3">
      <c r="A482" t="s">
        <v>88</v>
      </c>
      <c r="B482" t="s">
        <v>565</v>
      </c>
      <c r="C482" s="10">
        <v>0.91620000000000001</v>
      </c>
    </row>
    <row r="483" spans="1:3" x14ac:dyDescent="0.3">
      <c r="A483" t="s">
        <v>88</v>
      </c>
      <c r="B483" t="s">
        <v>566</v>
      </c>
      <c r="C483" s="10">
        <v>0.98470000000000002</v>
      </c>
    </row>
    <row r="484" spans="1:3" x14ac:dyDescent="0.3">
      <c r="A484" t="s">
        <v>88</v>
      </c>
      <c r="B484" t="s">
        <v>567</v>
      </c>
      <c r="C484" s="10">
        <v>0.98470000000000002</v>
      </c>
    </row>
    <row r="485" spans="1:3" x14ac:dyDescent="0.3">
      <c r="A485" t="s">
        <v>88</v>
      </c>
      <c r="B485" t="s">
        <v>204</v>
      </c>
      <c r="C485" s="10">
        <v>0.82820000000000005</v>
      </c>
    </row>
    <row r="486" spans="1:3" x14ac:dyDescent="0.3">
      <c r="A486" t="s">
        <v>89</v>
      </c>
      <c r="B486" t="s">
        <v>568</v>
      </c>
      <c r="C486" s="10">
        <v>0.90240000000000009</v>
      </c>
    </row>
    <row r="487" spans="1:3" x14ac:dyDescent="0.3">
      <c r="A487" t="s">
        <v>89</v>
      </c>
      <c r="B487" t="s">
        <v>569</v>
      </c>
      <c r="C487" s="10">
        <v>0.95140000000000002</v>
      </c>
    </row>
    <row r="488" spans="1:3" x14ac:dyDescent="0.3">
      <c r="A488" t="s">
        <v>89</v>
      </c>
      <c r="B488" t="s">
        <v>570</v>
      </c>
      <c r="C488" s="10">
        <v>0.95140000000000002</v>
      </c>
    </row>
    <row r="489" spans="1:3" x14ac:dyDescent="0.3">
      <c r="A489" t="s">
        <v>89</v>
      </c>
      <c r="B489" t="s">
        <v>571</v>
      </c>
      <c r="C489" s="10">
        <v>0.95140000000000002</v>
      </c>
    </row>
    <row r="490" spans="1:3" x14ac:dyDescent="0.3">
      <c r="A490" t="s">
        <v>89</v>
      </c>
      <c r="B490" t="s">
        <v>572</v>
      </c>
      <c r="C490" s="10">
        <v>1.0202</v>
      </c>
    </row>
    <row r="491" spans="1:3" x14ac:dyDescent="0.3">
      <c r="A491" t="s">
        <v>89</v>
      </c>
      <c r="B491" t="s">
        <v>348</v>
      </c>
      <c r="C491" s="10">
        <v>0.95140000000000002</v>
      </c>
    </row>
    <row r="492" spans="1:3" x14ac:dyDescent="0.3">
      <c r="A492" t="s">
        <v>89</v>
      </c>
      <c r="B492" t="s">
        <v>573</v>
      </c>
      <c r="C492" s="10">
        <v>1.0939000000000001</v>
      </c>
    </row>
    <row r="493" spans="1:3" x14ac:dyDescent="0.3">
      <c r="A493" t="s">
        <v>89</v>
      </c>
      <c r="B493" t="s">
        <v>574</v>
      </c>
      <c r="C493" s="10">
        <v>1.0202</v>
      </c>
    </row>
    <row r="494" spans="1:3" x14ac:dyDescent="0.3">
      <c r="A494" t="s">
        <v>89</v>
      </c>
      <c r="B494" t="s">
        <v>575</v>
      </c>
      <c r="C494" s="10">
        <v>0.97550000000000003</v>
      </c>
    </row>
    <row r="495" spans="1:3" x14ac:dyDescent="0.3">
      <c r="A495" t="s">
        <v>89</v>
      </c>
      <c r="B495" t="s">
        <v>576</v>
      </c>
      <c r="C495" s="10">
        <v>0.95140000000000002</v>
      </c>
    </row>
    <row r="496" spans="1:3" x14ac:dyDescent="0.3">
      <c r="A496" t="s">
        <v>89</v>
      </c>
      <c r="B496" t="s">
        <v>461</v>
      </c>
      <c r="C496" s="10">
        <v>0.95140000000000002</v>
      </c>
    </row>
    <row r="497" spans="1:3" x14ac:dyDescent="0.3">
      <c r="A497" t="s">
        <v>89</v>
      </c>
      <c r="B497" t="s">
        <v>196</v>
      </c>
      <c r="C497" s="10">
        <v>0.97550000000000003</v>
      </c>
    </row>
    <row r="498" spans="1:3" x14ac:dyDescent="0.3">
      <c r="A498" t="s">
        <v>89</v>
      </c>
      <c r="B498" t="s">
        <v>197</v>
      </c>
      <c r="C498" s="10">
        <v>0.86780000000000002</v>
      </c>
    </row>
    <row r="499" spans="1:3" x14ac:dyDescent="0.3">
      <c r="A499" t="s">
        <v>89</v>
      </c>
      <c r="B499" t="s">
        <v>577</v>
      </c>
      <c r="C499" s="10">
        <v>1.0202</v>
      </c>
    </row>
    <row r="500" spans="1:3" x14ac:dyDescent="0.3">
      <c r="A500" t="s">
        <v>89</v>
      </c>
      <c r="B500" t="s">
        <v>578</v>
      </c>
      <c r="C500" s="10">
        <v>0.95140000000000002</v>
      </c>
    </row>
    <row r="501" spans="1:3" x14ac:dyDescent="0.3">
      <c r="A501" t="s">
        <v>89</v>
      </c>
      <c r="B501" t="s">
        <v>579</v>
      </c>
      <c r="C501" s="10">
        <v>0.92200000000000004</v>
      </c>
    </row>
    <row r="502" spans="1:3" x14ac:dyDescent="0.3">
      <c r="A502" t="s">
        <v>89</v>
      </c>
      <c r="B502" t="s">
        <v>580</v>
      </c>
      <c r="C502" s="10">
        <v>0.87640000000000007</v>
      </c>
    </row>
    <row r="503" spans="1:3" x14ac:dyDescent="0.3">
      <c r="A503" t="s">
        <v>89</v>
      </c>
      <c r="B503" t="s">
        <v>581</v>
      </c>
      <c r="C503" s="10">
        <v>0.92200000000000004</v>
      </c>
    </row>
    <row r="504" spans="1:3" x14ac:dyDescent="0.3">
      <c r="A504" t="s">
        <v>89</v>
      </c>
      <c r="B504" t="s">
        <v>582</v>
      </c>
      <c r="C504" s="10">
        <v>0.92200000000000004</v>
      </c>
    </row>
    <row r="505" spans="1:3" x14ac:dyDescent="0.3">
      <c r="A505" t="s">
        <v>89</v>
      </c>
      <c r="B505" t="s">
        <v>204</v>
      </c>
      <c r="C505" s="10">
        <v>0.85120000000000007</v>
      </c>
    </row>
    <row r="506" spans="1:3" x14ac:dyDescent="0.3">
      <c r="A506" t="s">
        <v>90</v>
      </c>
      <c r="B506" t="s">
        <v>204</v>
      </c>
      <c r="C506" s="10">
        <v>1.3117000000000001</v>
      </c>
    </row>
    <row r="507" spans="1:3" x14ac:dyDescent="0.3">
      <c r="A507" t="s">
        <v>90</v>
      </c>
      <c r="B507" t="s">
        <v>583</v>
      </c>
      <c r="C507" s="10">
        <v>1.2098</v>
      </c>
    </row>
    <row r="508" spans="1:3" x14ac:dyDescent="0.3">
      <c r="A508" t="s">
        <v>90</v>
      </c>
      <c r="B508" t="s">
        <v>584</v>
      </c>
      <c r="C508" s="10">
        <v>1.0406</v>
      </c>
    </row>
    <row r="509" spans="1:3" x14ac:dyDescent="0.3">
      <c r="A509" t="s">
        <v>90</v>
      </c>
      <c r="B509" t="s">
        <v>585</v>
      </c>
      <c r="C509" s="10">
        <v>1.0262</v>
      </c>
    </row>
    <row r="510" spans="1:3" x14ac:dyDescent="0.3">
      <c r="A510" t="s">
        <v>90</v>
      </c>
      <c r="B510" t="s">
        <v>586</v>
      </c>
      <c r="C510" s="10">
        <v>1.0853000000000002</v>
      </c>
    </row>
    <row r="511" spans="1:3" x14ac:dyDescent="0.3">
      <c r="A511" t="s">
        <v>90</v>
      </c>
      <c r="B511" t="s">
        <v>222</v>
      </c>
      <c r="C511" s="10">
        <v>0.94500000000000006</v>
      </c>
    </row>
    <row r="512" spans="1:3" x14ac:dyDescent="0.3">
      <c r="A512" t="s">
        <v>90</v>
      </c>
      <c r="B512" t="s">
        <v>587</v>
      </c>
      <c r="C512" s="10">
        <v>0.94500000000000006</v>
      </c>
    </row>
    <row r="513" spans="1:3" x14ac:dyDescent="0.3">
      <c r="A513" t="s">
        <v>90</v>
      </c>
      <c r="B513" t="s">
        <v>588</v>
      </c>
      <c r="C513" s="10">
        <v>0.94500000000000006</v>
      </c>
    </row>
    <row r="514" spans="1:3" x14ac:dyDescent="0.3">
      <c r="A514" t="s">
        <v>90</v>
      </c>
      <c r="B514" t="s">
        <v>289</v>
      </c>
      <c r="C514" s="10">
        <v>1.0853000000000002</v>
      </c>
    </row>
    <row r="515" spans="1:3" x14ac:dyDescent="0.3">
      <c r="A515" t="s">
        <v>90</v>
      </c>
      <c r="B515" t="s">
        <v>589</v>
      </c>
      <c r="C515" s="10">
        <v>1.2001000000000002</v>
      </c>
    </row>
    <row r="516" spans="1:3" x14ac:dyDescent="0.3">
      <c r="A516" t="s">
        <v>90</v>
      </c>
      <c r="B516" t="s">
        <v>590</v>
      </c>
      <c r="C516" s="10">
        <v>1.2001000000000002</v>
      </c>
    </row>
    <row r="517" spans="1:3" x14ac:dyDescent="0.3">
      <c r="A517" t="s">
        <v>90</v>
      </c>
      <c r="B517" t="s">
        <v>591</v>
      </c>
      <c r="C517" s="10">
        <v>1.2001000000000002</v>
      </c>
    </row>
    <row r="518" spans="1:3" x14ac:dyDescent="0.3">
      <c r="A518" t="s">
        <v>90</v>
      </c>
      <c r="B518" t="s">
        <v>582</v>
      </c>
      <c r="C518" s="10">
        <v>1.0905</v>
      </c>
    </row>
    <row r="519" spans="1:3" x14ac:dyDescent="0.3">
      <c r="A519" t="s">
        <v>91</v>
      </c>
      <c r="B519" t="s">
        <v>302</v>
      </c>
      <c r="C519" s="10">
        <v>0.90690000000000004</v>
      </c>
    </row>
    <row r="520" spans="1:3" x14ac:dyDescent="0.3">
      <c r="A520" t="s">
        <v>91</v>
      </c>
      <c r="B520" t="s">
        <v>592</v>
      </c>
      <c r="C520" s="10">
        <v>0.82590000000000008</v>
      </c>
    </row>
    <row r="521" spans="1:3" x14ac:dyDescent="0.3">
      <c r="A521" t="s">
        <v>91</v>
      </c>
      <c r="B521" t="s">
        <v>178</v>
      </c>
      <c r="C521" s="10">
        <v>0.90460000000000007</v>
      </c>
    </row>
    <row r="522" spans="1:3" x14ac:dyDescent="0.3">
      <c r="A522" t="s">
        <v>91</v>
      </c>
      <c r="B522" t="s">
        <v>593</v>
      </c>
      <c r="C522" s="10">
        <v>0.99050000000000005</v>
      </c>
    </row>
    <row r="523" spans="1:3" x14ac:dyDescent="0.3">
      <c r="A523" t="s">
        <v>91</v>
      </c>
      <c r="B523" t="s">
        <v>421</v>
      </c>
      <c r="C523" s="10">
        <v>0.93590000000000007</v>
      </c>
    </row>
    <row r="524" spans="1:3" x14ac:dyDescent="0.3">
      <c r="A524" t="s">
        <v>91</v>
      </c>
      <c r="B524" t="s">
        <v>594</v>
      </c>
      <c r="C524" s="10">
        <v>0.93590000000000007</v>
      </c>
    </row>
    <row r="525" spans="1:3" x14ac:dyDescent="0.3">
      <c r="A525" t="s">
        <v>91</v>
      </c>
      <c r="B525" t="s">
        <v>595</v>
      </c>
      <c r="C525" s="10">
        <v>1.0694000000000001</v>
      </c>
    </row>
    <row r="526" spans="1:3" x14ac:dyDescent="0.3">
      <c r="A526" t="s">
        <v>91</v>
      </c>
      <c r="B526" t="s">
        <v>596</v>
      </c>
      <c r="C526" s="10">
        <v>0.93590000000000007</v>
      </c>
    </row>
    <row r="527" spans="1:3" x14ac:dyDescent="0.3">
      <c r="A527" t="s">
        <v>91</v>
      </c>
      <c r="B527" t="s">
        <v>597</v>
      </c>
      <c r="C527" s="10">
        <v>0.89419999999999999</v>
      </c>
    </row>
    <row r="528" spans="1:3" x14ac:dyDescent="0.3">
      <c r="A528" t="s">
        <v>91</v>
      </c>
      <c r="B528" t="s">
        <v>426</v>
      </c>
      <c r="C528" s="10">
        <v>0.77240000000000009</v>
      </c>
    </row>
    <row r="529" spans="1:3" x14ac:dyDescent="0.3">
      <c r="A529" t="s">
        <v>91</v>
      </c>
      <c r="B529" t="s">
        <v>598</v>
      </c>
      <c r="C529" s="10">
        <v>0.93310000000000004</v>
      </c>
    </row>
    <row r="530" spans="1:3" x14ac:dyDescent="0.3">
      <c r="A530" t="s">
        <v>91</v>
      </c>
      <c r="B530" t="s">
        <v>294</v>
      </c>
      <c r="C530" s="10">
        <v>0.89419999999999999</v>
      </c>
    </row>
    <row r="531" spans="1:3" x14ac:dyDescent="0.3">
      <c r="A531" t="s">
        <v>91</v>
      </c>
      <c r="B531" t="s">
        <v>599</v>
      </c>
      <c r="C531" s="10">
        <v>0.91010000000000002</v>
      </c>
    </row>
    <row r="532" spans="1:3" x14ac:dyDescent="0.3">
      <c r="A532" t="s">
        <v>91</v>
      </c>
      <c r="B532" t="s">
        <v>600</v>
      </c>
      <c r="C532" s="10">
        <v>0.91010000000000002</v>
      </c>
    </row>
    <row r="533" spans="1:3" x14ac:dyDescent="0.3">
      <c r="A533" t="s">
        <v>91</v>
      </c>
      <c r="B533" t="s">
        <v>601</v>
      </c>
      <c r="C533" s="10">
        <v>0.91010000000000002</v>
      </c>
    </row>
    <row r="534" spans="1:3" x14ac:dyDescent="0.3">
      <c r="A534" t="s">
        <v>91</v>
      </c>
      <c r="B534" t="s">
        <v>602</v>
      </c>
      <c r="C534" s="10">
        <v>0.87790000000000001</v>
      </c>
    </row>
    <row r="535" spans="1:3" x14ac:dyDescent="0.3">
      <c r="A535" t="s">
        <v>91</v>
      </c>
      <c r="B535" t="s">
        <v>383</v>
      </c>
      <c r="C535" s="10">
        <v>0.871</v>
      </c>
    </row>
    <row r="536" spans="1:3" x14ac:dyDescent="0.3">
      <c r="A536" t="s">
        <v>91</v>
      </c>
      <c r="B536" t="s">
        <v>603</v>
      </c>
      <c r="C536" s="10">
        <v>0.89419999999999999</v>
      </c>
    </row>
    <row r="537" spans="1:3" x14ac:dyDescent="0.3">
      <c r="A537" t="s">
        <v>91</v>
      </c>
      <c r="B537" t="s">
        <v>604</v>
      </c>
      <c r="C537" s="10">
        <v>0.88819999999999999</v>
      </c>
    </row>
    <row r="538" spans="1:3" x14ac:dyDescent="0.3">
      <c r="A538" t="s">
        <v>91</v>
      </c>
      <c r="B538" t="s">
        <v>605</v>
      </c>
      <c r="C538" s="10">
        <v>0.91010000000000002</v>
      </c>
    </row>
    <row r="539" spans="1:3" x14ac:dyDescent="0.3">
      <c r="A539" t="s">
        <v>91</v>
      </c>
      <c r="B539" t="s">
        <v>606</v>
      </c>
      <c r="C539" s="10">
        <v>0.89419999999999999</v>
      </c>
    </row>
    <row r="540" spans="1:3" x14ac:dyDescent="0.3">
      <c r="A540" t="s">
        <v>91</v>
      </c>
      <c r="B540" t="s">
        <v>607</v>
      </c>
      <c r="C540" s="10">
        <v>0.87880000000000003</v>
      </c>
    </row>
    <row r="541" spans="1:3" x14ac:dyDescent="0.3">
      <c r="A541" t="s">
        <v>91</v>
      </c>
      <c r="B541" t="s">
        <v>608</v>
      </c>
      <c r="C541" s="10">
        <v>0.93590000000000007</v>
      </c>
    </row>
    <row r="542" spans="1:3" x14ac:dyDescent="0.3">
      <c r="A542" t="s">
        <v>91</v>
      </c>
      <c r="B542" t="s">
        <v>201</v>
      </c>
      <c r="C542" s="10">
        <v>0.91010000000000002</v>
      </c>
    </row>
    <row r="543" spans="1:3" x14ac:dyDescent="0.3">
      <c r="A543" t="s">
        <v>91</v>
      </c>
      <c r="B543" t="s">
        <v>609</v>
      </c>
      <c r="C543" s="10">
        <v>1.0170000000000001</v>
      </c>
    </row>
    <row r="544" spans="1:3" x14ac:dyDescent="0.3">
      <c r="A544" t="s">
        <v>91</v>
      </c>
      <c r="B544" t="s">
        <v>610</v>
      </c>
      <c r="C544" s="10">
        <v>0.89290000000000003</v>
      </c>
    </row>
    <row r="545" spans="1:3" x14ac:dyDescent="0.3">
      <c r="A545" t="s">
        <v>91</v>
      </c>
      <c r="B545" t="s">
        <v>204</v>
      </c>
      <c r="C545" s="10">
        <v>0.83919999999999995</v>
      </c>
    </row>
    <row r="546" spans="1:3" x14ac:dyDescent="0.3">
      <c r="A546" t="s">
        <v>92</v>
      </c>
      <c r="B546" t="s">
        <v>611</v>
      </c>
      <c r="C546" s="10">
        <v>1.0959000000000001</v>
      </c>
    </row>
    <row r="547" spans="1:3" x14ac:dyDescent="0.3">
      <c r="A547" t="s">
        <v>92</v>
      </c>
      <c r="B547" t="s">
        <v>216</v>
      </c>
      <c r="C547" s="10">
        <v>0.9153</v>
      </c>
    </row>
    <row r="548" spans="1:3" x14ac:dyDescent="0.3">
      <c r="A548" t="s">
        <v>92</v>
      </c>
      <c r="B548" t="s">
        <v>612</v>
      </c>
      <c r="C548" s="10">
        <v>1.0473000000000001</v>
      </c>
    </row>
    <row r="549" spans="1:3" x14ac:dyDescent="0.3">
      <c r="A549" t="s">
        <v>92</v>
      </c>
      <c r="B549" t="s">
        <v>613</v>
      </c>
      <c r="C549" s="10">
        <v>0.9748</v>
      </c>
    </row>
    <row r="550" spans="1:3" x14ac:dyDescent="0.3">
      <c r="A550" t="s">
        <v>92</v>
      </c>
      <c r="B550" t="s">
        <v>614</v>
      </c>
      <c r="C550" s="10">
        <v>1.0959000000000001</v>
      </c>
    </row>
    <row r="551" spans="1:3" x14ac:dyDescent="0.3">
      <c r="A551" t="s">
        <v>92</v>
      </c>
      <c r="B551" t="s">
        <v>615</v>
      </c>
      <c r="C551" s="10">
        <v>1.0959000000000001</v>
      </c>
    </row>
    <row r="552" spans="1:3" x14ac:dyDescent="0.3">
      <c r="A552" t="s">
        <v>92</v>
      </c>
      <c r="B552" t="s">
        <v>307</v>
      </c>
      <c r="C552" s="10">
        <v>0.7732</v>
      </c>
    </row>
    <row r="553" spans="1:3" x14ac:dyDescent="0.3">
      <c r="A553" t="s">
        <v>92</v>
      </c>
      <c r="B553" t="s">
        <v>616</v>
      </c>
      <c r="C553" s="10">
        <v>1.0959000000000001</v>
      </c>
    </row>
    <row r="554" spans="1:3" x14ac:dyDescent="0.3">
      <c r="A554" t="s">
        <v>92</v>
      </c>
      <c r="B554" t="s">
        <v>617</v>
      </c>
      <c r="C554" s="10">
        <v>1.0615000000000001</v>
      </c>
    </row>
    <row r="555" spans="1:3" x14ac:dyDescent="0.3">
      <c r="A555" t="s">
        <v>92</v>
      </c>
      <c r="B555" t="s">
        <v>618</v>
      </c>
      <c r="C555" s="10">
        <v>1.0615000000000001</v>
      </c>
    </row>
    <row r="556" spans="1:3" x14ac:dyDescent="0.3">
      <c r="A556" t="s">
        <v>92</v>
      </c>
      <c r="B556" t="s">
        <v>619</v>
      </c>
      <c r="C556" s="10">
        <v>1.0959000000000001</v>
      </c>
    </row>
    <row r="557" spans="1:3" x14ac:dyDescent="0.3">
      <c r="A557" t="s">
        <v>92</v>
      </c>
      <c r="B557" t="s">
        <v>187</v>
      </c>
      <c r="C557" s="10">
        <v>0.94110000000000005</v>
      </c>
    </row>
    <row r="558" spans="1:3" x14ac:dyDescent="0.3">
      <c r="A558" t="s">
        <v>92</v>
      </c>
      <c r="B558" t="s">
        <v>620</v>
      </c>
      <c r="C558" s="10">
        <v>1.0959000000000001</v>
      </c>
    </row>
    <row r="559" spans="1:3" x14ac:dyDescent="0.3">
      <c r="A559" t="s">
        <v>92</v>
      </c>
      <c r="B559" t="s">
        <v>318</v>
      </c>
      <c r="C559" s="10">
        <v>0.9748</v>
      </c>
    </row>
    <row r="560" spans="1:3" x14ac:dyDescent="0.3">
      <c r="A560" t="s">
        <v>92</v>
      </c>
      <c r="B560" t="s">
        <v>621</v>
      </c>
      <c r="C560" s="10">
        <v>1.0959000000000001</v>
      </c>
    </row>
    <row r="561" spans="1:3" x14ac:dyDescent="0.3">
      <c r="A561" t="s">
        <v>92</v>
      </c>
      <c r="B561" t="s">
        <v>622</v>
      </c>
      <c r="C561" s="10">
        <v>1.0959000000000001</v>
      </c>
    </row>
    <row r="562" spans="1:3" x14ac:dyDescent="0.3">
      <c r="A562" t="s">
        <v>92</v>
      </c>
      <c r="B562" t="s">
        <v>623</v>
      </c>
      <c r="C562" s="10">
        <v>1.0473000000000001</v>
      </c>
    </row>
    <row r="563" spans="1:3" x14ac:dyDescent="0.3">
      <c r="A563" t="s">
        <v>92</v>
      </c>
      <c r="B563" t="s">
        <v>624</v>
      </c>
      <c r="C563" s="10">
        <v>1.0615000000000001</v>
      </c>
    </row>
    <row r="564" spans="1:3" x14ac:dyDescent="0.3">
      <c r="A564" t="s">
        <v>92</v>
      </c>
      <c r="B564" t="s">
        <v>331</v>
      </c>
      <c r="C564" s="10">
        <v>0.83560000000000001</v>
      </c>
    </row>
    <row r="565" spans="1:3" x14ac:dyDescent="0.3">
      <c r="A565" t="s">
        <v>92</v>
      </c>
      <c r="B565" t="s">
        <v>625</v>
      </c>
      <c r="C565" s="10">
        <v>1.0959000000000001</v>
      </c>
    </row>
    <row r="566" spans="1:3" x14ac:dyDescent="0.3">
      <c r="A566" t="s">
        <v>92</v>
      </c>
      <c r="B566" t="s">
        <v>487</v>
      </c>
      <c r="C566" s="10">
        <v>1.0959000000000001</v>
      </c>
    </row>
    <row r="567" spans="1:3" x14ac:dyDescent="0.3">
      <c r="A567" t="s">
        <v>92</v>
      </c>
      <c r="B567" t="s">
        <v>626</v>
      </c>
      <c r="C567" s="10">
        <v>1.0959000000000001</v>
      </c>
    </row>
    <row r="568" spans="1:3" x14ac:dyDescent="0.3">
      <c r="A568" t="s">
        <v>92</v>
      </c>
      <c r="B568" t="s">
        <v>627</v>
      </c>
      <c r="C568" s="10">
        <v>0.9748</v>
      </c>
    </row>
    <row r="569" spans="1:3" x14ac:dyDescent="0.3">
      <c r="A569" t="s">
        <v>92</v>
      </c>
      <c r="B569" t="s">
        <v>628</v>
      </c>
      <c r="C569" s="10">
        <v>0.9153</v>
      </c>
    </row>
    <row r="570" spans="1:3" x14ac:dyDescent="0.3">
      <c r="A570" t="s">
        <v>92</v>
      </c>
      <c r="B570" t="s">
        <v>629</v>
      </c>
      <c r="C570" s="10">
        <v>1.0615000000000001</v>
      </c>
    </row>
    <row r="571" spans="1:3" x14ac:dyDescent="0.3">
      <c r="A571" t="s">
        <v>92</v>
      </c>
      <c r="B571" t="s">
        <v>203</v>
      </c>
      <c r="C571" s="10">
        <v>1.0959000000000001</v>
      </c>
    </row>
    <row r="572" spans="1:3" x14ac:dyDescent="0.3">
      <c r="A572" t="s">
        <v>92</v>
      </c>
      <c r="B572" t="s">
        <v>630</v>
      </c>
      <c r="C572" s="10">
        <v>1.0959000000000001</v>
      </c>
    </row>
    <row r="573" spans="1:3" x14ac:dyDescent="0.3">
      <c r="A573" t="s">
        <v>92</v>
      </c>
      <c r="B573" t="s">
        <v>204</v>
      </c>
      <c r="C573" s="10">
        <v>0.90690000000000004</v>
      </c>
    </row>
    <row r="574" spans="1:3" x14ac:dyDescent="0.3">
      <c r="A574" t="s">
        <v>93</v>
      </c>
      <c r="B574" t="s">
        <v>631</v>
      </c>
      <c r="C574" s="10">
        <v>0.83510000000000006</v>
      </c>
    </row>
    <row r="575" spans="1:3" x14ac:dyDescent="0.3">
      <c r="A575" t="s">
        <v>93</v>
      </c>
      <c r="B575" t="s">
        <v>632</v>
      </c>
      <c r="C575" s="10">
        <v>0.72440000000000004</v>
      </c>
    </row>
    <row r="576" spans="1:3" x14ac:dyDescent="0.3">
      <c r="A576" t="s">
        <v>93</v>
      </c>
      <c r="B576" t="s">
        <v>633</v>
      </c>
      <c r="C576" s="10">
        <v>0.85000000000000009</v>
      </c>
    </row>
    <row r="577" spans="1:3" x14ac:dyDescent="0.3">
      <c r="A577" t="s">
        <v>93</v>
      </c>
      <c r="B577" t="s">
        <v>634</v>
      </c>
      <c r="C577" s="10">
        <v>0.72440000000000004</v>
      </c>
    </row>
    <row r="578" spans="1:3" x14ac:dyDescent="0.3">
      <c r="A578" t="s">
        <v>93</v>
      </c>
      <c r="B578" t="s">
        <v>458</v>
      </c>
      <c r="C578" s="10">
        <v>0.74230000000000007</v>
      </c>
    </row>
    <row r="579" spans="1:3" x14ac:dyDescent="0.3">
      <c r="A579" t="s">
        <v>93</v>
      </c>
      <c r="B579" t="s">
        <v>459</v>
      </c>
      <c r="C579" s="10">
        <v>0.74230000000000007</v>
      </c>
    </row>
    <row r="580" spans="1:3" x14ac:dyDescent="0.3">
      <c r="A580" t="s">
        <v>93</v>
      </c>
      <c r="B580" t="s">
        <v>635</v>
      </c>
      <c r="C580" s="10">
        <v>0.83510000000000006</v>
      </c>
    </row>
    <row r="581" spans="1:3" x14ac:dyDescent="0.3">
      <c r="A581" t="s">
        <v>93</v>
      </c>
      <c r="B581" t="s">
        <v>636</v>
      </c>
      <c r="C581" s="10">
        <v>0.83510000000000006</v>
      </c>
    </row>
    <row r="582" spans="1:3" x14ac:dyDescent="0.3">
      <c r="A582" t="s">
        <v>93</v>
      </c>
      <c r="B582" t="s">
        <v>426</v>
      </c>
      <c r="C582" s="10">
        <v>0.74230000000000007</v>
      </c>
    </row>
    <row r="583" spans="1:3" x14ac:dyDescent="0.3">
      <c r="A583" t="s">
        <v>93</v>
      </c>
      <c r="B583" t="s">
        <v>376</v>
      </c>
      <c r="C583" s="10">
        <v>0.72440000000000004</v>
      </c>
    </row>
    <row r="584" spans="1:3" x14ac:dyDescent="0.3">
      <c r="A584" t="s">
        <v>93</v>
      </c>
      <c r="B584" t="s">
        <v>194</v>
      </c>
      <c r="C584" s="10">
        <v>0.83510000000000006</v>
      </c>
    </row>
    <row r="585" spans="1:3" x14ac:dyDescent="0.3">
      <c r="A585" t="s">
        <v>93</v>
      </c>
      <c r="B585" t="s">
        <v>434</v>
      </c>
      <c r="C585" s="10">
        <v>0.85000000000000009</v>
      </c>
    </row>
    <row r="586" spans="1:3" x14ac:dyDescent="0.3">
      <c r="A586" t="s">
        <v>93</v>
      </c>
      <c r="B586" t="s">
        <v>229</v>
      </c>
      <c r="C586" s="10">
        <v>0.72440000000000004</v>
      </c>
    </row>
    <row r="587" spans="1:3" x14ac:dyDescent="0.3">
      <c r="A587" t="s">
        <v>93</v>
      </c>
      <c r="B587" t="s">
        <v>637</v>
      </c>
      <c r="C587" s="10">
        <v>0.83510000000000006</v>
      </c>
    </row>
    <row r="588" spans="1:3" x14ac:dyDescent="0.3">
      <c r="A588" t="s">
        <v>93</v>
      </c>
      <c r="B588" t="s">
        <v>638</v>
      </c>
      <c r="C588" s="10">
        <v>0.83510000000000006</v>
      </c>
    </row>
    <row r="589" spans="1:3" x14ac:dyDescent="0.3">
      <c r="A589" t="s">
        <v>93</v>
      </c>
      <c r="B589" t="s">
        <v>639</v>
      </c>
      <c r="C589" s="10">
        <v>0.74230000000000007</v>
      </c>
    </row>
    <row r="590" spans="1:3" x14ac:dyDescent="0.3">
      <c r="A590" t="s">
        <v>93</v>
      </c>
      <c r="B590" t="s">
        <v>640</v>
      </c>
      <c r="C590" s="10">
        <v>0.85000000000000009</v>
      </c>
    </row>
    <row r="591" spans="1:3" x14ac:dyDescent="0.3">
      <c r="A591" t="s">
        <v>93</v>
      </c>
      <c r="B591" t="s">
        <v>641</v>
      </c>
      <c r="C591" s="10">
        <v>0.85000000000000009</v>
      </c>
    </row>
    <row r="592" spans="1:3" x14ac:dyDescent="0.3">
      <c r="A592" t="s">
        <v>93</v>
      </c>
      <c r="B592" t="s">
        <v>642</v>
      </c>
      <c r="C592" s="10">
        <v>0.83510000000000006</v>
      </c>
    </row>
    <row r="593" spans="1:3" x14ac:dyDescent="0.3">
      <c r="A593" t="s">
        <v>93</v>
      </c>
      <c r="B593" t="s">
        <v>204</v>
      </c>
      <c r="C593" s="10">
        <v>0.73020000000000007</v>
      </c>
    </row>
    <row r="594" spans="1:3" x14ac:dyDescent="0.3">
      <c r="A594" t="s">
        <v>643</v>
      </c>
      <c r="B594" t="s">
        <v>461</v>
      </c>
      <c r="C594" s="10">
        <v>0.85550000000000004</v>
      </c>
    </row>
    <row r="595" spans="1:3" x14ac:dyDescent="0.3">
      <c r="A595" t="s">
        <v>94</v>
      </c>
      <c r="B595" t="s">
        <v>644</v>
      </c>
      <c r="C595" s="10">
        <v>0.93210000000000004</v>
      </c>
    </row>
    <row r="596" spans="1:3" x14ac:dyDescent="0.3">
      <c r="A596" t="s">
        <v>94</v>
      </c>
      <c r="B596" t="s">
        <v>645</v>
      </c>
      <c r="C596" s="10">
        <v>0.92370000000000008</v>
      </c>
    </row>
    <row r="597" spans="1:3" x14ac:dyDescent="0.3">
      <c r="A597" t="s">
        <v>94</v>
      </c>
      <c r="B597" t="s">
        <v>646</v>
      </c>
      <c r="C597" s="10">
        <v>0.82820000000000005</v>
      </c>
    </row>
    <row r="598" spans="1:3" x14ac:dyDescent="0.3">
      <c r="A598" t="s">
        <v>94</v>
      </c>
      <c r="B598" t="s">
        <v>419</v>
      </c>
      <c r="C598" s="10">
        <v>0.85550000000000004</v>
      </c>
    </row>
    <row r="599" spans="1:3" x14ac:dyDescent="0.3">
      <c r="A599" t="s">
        <v>94</v>
      </c>
      <c r="B599" t="s">
        <v>647</v>
      </c>
      <c r="C599" s="10">
        <v>0.93210000000000004</v>
      </c>
    </row>
    <row r="600" spans="1:3" x14ac:dyDescent="0.3">
      <c r="A600" t="s">
        <v>94</v>
      </c>
      <c r="B600" t="s">
        <v>648</v>
      </c>
      <c r="C600" s="10">
        <v>0.92370000000000008</v>
      </c>
    </row>
    <row r="601" spans="1:3" x14ac:dyDescent="0.3">
      <c r="A601" t="s">
        <v>94</v>
      </c>
      <c r="B601" t="s">
        <v>649</v>
      </c>
      <c r="C601" s="10">
        <v>0.80759999999999998</v>
      </c>
    </row>
    <row r="602" spans="1:3" x14ac:dyDescent="0.3">
      <c r="A602" t="s">
        <v>94</v>
      </c>
      <c r="B602" t="s">
        <v>650</v>
      </c>
      <c r="C602" s="10">
        <v>0.82820000000000005</v>
      </c>
    </row>
    <row r="603" spans="1:3" x14ac:dyDescent="0.3">
      <c r="A603" t="s">
        <v>94</v>
      </c>
      <c r="B603" t="s">
        <v>593</v>
      </c>
      <c r="C603" s="10">
        <v>0.92370000000000008</v>
      </c>
    </row>
    <row r="604" spans="1:3" x14ac:dyDescent="0.3">
      <c r="A604" t="s">
        <v>94</v>
      </c>
      <c r="B604" t="s">
        <v>509</v>
      </c>
      <c r="C604" s="10">
        <v>0.76400000000000001</v>
      </c>
    </row>
    <row r="605" spans="1:3" x14ac:dyDescent="0.3">
      <c r="A605" t="s">
        <v>94</v>
      </c>
      <c r="B605" t="s">
        <v>307</v>
      </c>
      <c r="C605" s="10">
        <v>0.92370000000000008</v>
      </c>
    </row>
    <row r="606" spans="1:3" x14ac:dyDescent="0.3">
      <c r="A606" t="s">
        <v>94</v>
      </c>
      <c r="B606" t="s">
        <v>421</v>
      </c>
      <c r="C606" s="10">
        <v>0.92370000000000008</v>
      </c>
    </row>
    <row r="607" spans="1:3" x14ac:dyDescent="0.3">
      <c r="A607" t="s">
        <v>94</v>
      </c>
      <c r="B607" t="s">
        <v>651</v>
      </c>
      <c r="C607" s="10">
        <v>0.80759999999999998</v>
      </c>
    </row>
    <row r="608" spans="1:3" x14ac:dyDescent="0.3">
      <c r="A608" t="s">
        <v>94</v>
      </c>
      <c r="B608" t="s">
        <v>652</v>
      </c>
      <c r="C608" s="10">
        <v>0.85550000000000004</v>
      </c>
    </row>
    <row r="609" spans="1:3" x14ac:dyDescent="0.3">
      <c r="A609" t="s">
        <v>94</v>
      </c>
      <c r="B609" t="s">
        <v>481</v>
      </c>
      <c r="C609" s="10">
        <v>0.76400000000000001</v>
      </c>
    </row>
    <row r="610" spans="1:3" x14ac:dyDescent="0.3">
      <c r="A610" t="s">
        <v>94</v>
      </c>
      <c r="B610" t="s">
        <v>423</v>
      </c>
      <c r="C610" s="10">
        <v>0.93210000000000004</v>
      </c>
    </row>
    <row r="611" spans="1:3" x14ac:dyDescent="0.3">
      <c r="A611" t="s">
        <v>94</v>
      </c>
      <c r="B611" t="s">
        <v>222</v>
      </c>
      <c r="C611" s="10">
        <v>0.95830000000000004</v>
      </c>
    </row>
    <row r="612" spans="1:3" x14ac:dyDescent="0.3">
      <c r="A612" t="s">
        <v>94</v>
      </c>
      <c r="B612" t="s">
        <v>184</v>
      </c>
      <c r="C612" s="10">
        <v>0.76400000000000001</v>
      </c>
    </row>
    <row r="613" spans="1:3" x14ac:dyDescent="0.3">
      <c r="A613" t="s">
        <v>94</v>
      </c>
      <c r="B613" t="s">
        <v>426</v>
      </c>
      <c r="C613" s="10">
        <v>0.92370000000000008</v>
      </c>
    </row>
    <row r="614" spans="1:3" x14ac:dyDescent="0.3">
      <c r="A614" t="s">
        <v>94</v>
      </c>
      <c r="B614" t="s">
        <v>374</v>
      </c>
      <c r="C614" s="10">
        <v>0.76119999999999999</v>
      </c>
    </row>
    <row r="615" spans="1:3" x14ac:dyDescent="0.3">
      <c r="A615" t="s">
        <v>94</v>
      </c>
      <c r="B615" t="s">
        <v>188</v>
      </c>
      <c r="C615" s="10">
        <v>0.95830000000000004</v>
      </c>
    </row>
    <row r="616" spans="1:3" x14ac:dyDescent="0.3">
      <c r="A616" t="s">
        <v>94</v>
      </c>
      <c r="B616" t="s">
        <v>653</v>
      </c>
      <c r="C616" s="10">
        <v>0.92370000000000008</v>
      </c>
    </row>
    <row r="617" spans="1:3" x14ac:dyDescent="0.3">
      <c r="A617" t="s">
        <v>94</v>
      </c>
      <c r="B617" t="s">
        <v>225</v>
      </c>
      <c r="C617" s="10">
        <v>0.95830000000000004</v>
      </c>
    </row>
    <row r="618" spans="1:3" x14ac:dyDescent="0.3">
      <c r="A618" t="s">
        <v>94</v>
      </c>
      <c r="B618" t="s">
        <v>654</v>
      </c>
      <c r="C618" s="10">
        <v>0.80759999999999998</v>
      </c>
    </row>
    <row r="619" spans="1:3" x14ac:dyDescent="0.3">
      <c r="A619" t="s">
        <v>94</v>
      </c>
      <c r="B619" t="s">
        <v>386</v>
      </c>
      <c r="C619" s="10">
        <v>0.76119999999999999</v>
      </c>
    </row>
    <row r="620" spans="1:3" x14ac:dyDescent="0.3">
      <c r="A620" t="s">
        <v>94</v>
      </c>
      <c r="B620" t="s">
        <v>496</v>
      </c>
      <c r="C620" s="10">
        <v>0.80759999999999998</v>
      </c>
    </row>
    <row r="621" spans="1:3" x14ac:dyDescent="0.3">
      <c r="A621" t="s">
        <v>94</v>
      </c>
      <c r="B621" t="s">
        <v>655</v>
      </c>
      <c r="C621" s="10">
        <v>0.92370000000000008</v>
      </c>
    </row>
    <row r="622" spans="1:3" x14ac:dyDescent="0.3">
      <c r="A622" t="s">
        <v>94</v>
      </c>
      <c r="B622" t="s">
        <v>331</v>
      </c>
      <c r="C622" s="10">
        <v>0.76400000000000001</v>
      </c>
    </row>
    <row r="623" spans="1:3" x14ac:dyDescent="0.3">
      <c r="A623" t="s">
        <v>94</v>
      </c>
      <c r="B623" t="s">
        <v>656</v>
      </c>
      <c r="C623" s="10">
        <v>0.92370000000000008</v>
      </c>
    </row>
    <row r="624" spans="1:3" x14ac:dyDescent="0.3">
      <c r="A624" t="s">
        <v>94</v>
      </c>
      <c r="B624" t="s">
        <v>657</v>
      </c>
      <c r="C624" s="10">
        <v>0.95830000000000004</v>
      </c>
    </row>
    <row r="625" spans="1:3" x14ac:dyDescent="0.3">
      <c r="A625" t="s">
        <v>94</v>
      </c>
      <c r="B625" t="s">
        <v>658</v>
      </c>
      <c r="C625" s="10">
        <v>0.95830000000000004</v>
      </c>
    </row>
    <row r="626" spans="1:3" x14ac:dyDescent="0.3">
      <c r="A626" t="s">
        <v>94</v>
      </c>
      <c r="B626" t="s">
        <v>627</v>
      </c>
      <c r="C626" s="10">
        <v>0.95830000000000004</v>
      </c>
    </row>
    <row r="627" spans="1:3" x14ac:dyDescent="0.3">
      <c r="A627" t="s">
        <v>94</v>
      </c>
      <c r="B627" t="s">
        <v>475</v>
      </c>
      <c r="C627" s="10">
        <v>0.95830000000000004</v>
      </c>
    </row>
    <row r="628" spans="1:3" x14ac:dyDescent="0.3">
      <c r="A628" t="s">
        <v>94</v>
      </c>
      <c r="B628" t="s">
        <v>659</v>
      </c>
      <c r="C628" s="10">
        <v>0.76400000000000001</v>
      </c>
    </row>
    <row r="629" spans="1:3" x14ac:dyDescent="0.3">
      <c r="A629" t="s">
        <v>94</v>
      </c>
      <c r="B629" t="s">
        <v>204</v>
      </c>
      <c r="C629" s="10">
        <v>0.76960000000000006</v>
      </c>
    </row>
    <row r="630" spans="1:3" x14ac:dyDescent="0.3">
      <c r="A630" t="s">
        <v>95</v>
      </c>
      <c r="B630" t="s">
        <v>660</v>
      </c>
      <c r="C630" s="10">
        <v>0.9536</v>
      </c>
    </row>
    <row r="631" spans="1:3" x14ac:dyDescent="0.3">
      <c r="A631" t="s">
        <v>95</v>
      </c>
      <c r="B631" t="s">
        <v>661</v>
      </c>
      <c r="C631" s="10">
        <v>0.81470000000000009</v>
      </c>
    </row>
    <row r="632" spans="1:3" x14ac:dyDescent="0.3">
      <c r="A632" t="s">
        <v>95</v>
      </c>
      <c r="B632" t="s">
        <v>662</v>
      </c>
      <c r="C632" s="10">
        <v>0.92649999999999999</v>
      </c>
    </row>
    <row r="633" spans="1:3" x14ac:dyDescent="0.3">
      <c r="A633" t="s">
        <v>95</v>
      </c>
      <c r="B633" t="s">
        <v>663</v>
      </c>
      <c r="C633" s="10">
        <v>0.9536</v>
      </c>
    </row>
    <row r="634" spans="1:3" x14ac:dyDescent="0.3">
      <c r="A634" t="s">
        <v>95</v>
      </c>
      <c r="B634" t="s">
        <v>664</v>
      </c>
      <c r="C634" s="10">
        <v>0.9536</v>
      </c>
    </row>
    <row r="635" spans="1:3" x14ac:dyDescent="0.3">
      <c r="A635" t="s">
        <v>95</v>
      </c>
      <c r="B635" t="s">
        <v>204</v>
      </c>
      <c r="C635" s="10">
        <v>0.89960000000000007</v>
      </c>
    </row>
    <row r="636" spans="1:3" x14ac:dyDescent="0.3">
      <c r="A636" t="s">
        <v>96</v>
      </c>
      <c r="B636" t="s">
        <v>593</v>
      </c>
      <c r="C636" s="10">
        <v>0.95380000000000009</v>
      </c>
    </row>
    <row r="637" spans="1:3" x14ac:dyDescent="0.3">
      <c r="A637" t="s">
        <v>96</v>
      </c>
      <c r="B637" t="s">
        <v>616</v>
      </c>
      <c r="C637" s="10">
        <v>0.83990000000000009</v>
      </c>
    </row>
    <row r="638" spans="1:3" x14ac:dyDescent="0.3">
      <c r="A638" t="s">
        <v>96</v>
      </c>
      <c r="B638" t="s">
        <v>665</v>
      </c>
      <c r="C638" s="10">
        <v>0.83990000000000009</v>
      </c>
    </row>
    <row r="639" spans="1:3" x14ac:dyDescent="0.3">
      <c r="A639" t="s">
        <v>96</v>
      </c>
      <c r="B639" t="s">
        <v>277</v>
      </c>
      <c r="C639" s="10">
        <v>0.95380000000000009</v>
      </c>
    </row>
    <row r="640" spans="1:3" x14ac:dyDescent="0.3">
      <c r="A640" t="s">
        <v>96</v>
      </c>
      <c r="B640" t="s">
        <v>370</v>
      </c>
      <c r="C640" s="10">
        <v>0.95890000000000009</v>
      </c>
    </row>
    <row r="641" spans="1:3" x14ac:dyDescent="0.3">
      <c r="A641" t="s">
        <v>96</v>
      </c>
      <c r="B641" t="s">
        <v>461</v>
      </c>
      <c r="C641" s="10">
        <v>0.95890000000000009</v>
      </c>
    </row>
    <row r="642" spans="1:3" x14ac:dyDescent="0.3">
      <c r="A642" t="s">
        <v>96</v>
      </c>
      <c r="B642" t="s">
        <v>666</v>
      </c>
      <c r="C642" s="10">
        <v>0.99030000000000007</v>
      </c>
    </row>
    <row r="643" spans="1:3" x14ac:dyDescent="0.3">
      <c r="A643" t="s">
        <v>96</v>
      </c>
      <c r="B643" t="s">
        <v>667</v>
      </c>
      <c r="C643" s="10">
        <v>0.95890000000000009</v>
      </c>
    </row>
    <row r="644" spans="1:3" x14ac:dyDescent="0.3">
      <c r="A644" t="s">
        <v>96</v>
      </c>
      <c r="B644" t="s">
        <v>668</v>
      </c>
      <c r="C644" s="10">
        <v>0.95380000000000009</v>
      </c>
    </row>
    <row r="645" spans="1:3" x14ac:dyDescent="0.3">
      <c r="A645" t="s">
        <v>96</v>
      </c>
      <c r="B645" t="s">
        <v>669</v>
      </c>
      <c r="C645" s="10">
        <v>0.95380000000000009</v>
      </c>
    </row>
    <row r="646" spans="1:3" x14ac:dyDescent="0.3">
      <c r="A646" t="s">
        <v>96</v>
      </c>
      <c r="B646" t="s">
        <v>670</v>
      </c>
      <c r="C646" s="10">
        <v>0.99030000000000007</v>
      </c>
    </row>
    <row r="647" spans="1:3" x14ac:dyDescent="0.3">
      <c r="A647" t="s">
        <v>96</v>
      </c>
      <c r="B647" t="s">
        <v>203</v>
      </c>
      <c r="C647" s="10">
        <v>0.95380000000000009</v>
      </c>
    </row>
    <row r="648" spans="1:3" x14ac:dyDescent="0.3">
      <c r="A648" t="s">
        <v>96</v>
      </c>
      <c r="B648" t="s">
        <v>204</v>
      </c>
      <c r="C648" s="10">
        <v>0.86610000000000009</v>
      </c>
    </row>
    <row r="649" spans="1:3" x14ac:dyDescent="0.3">
      <c r="A649" t="s">
        <v>97</v>
      </c>
      <c r="B649" t="s">
        <v>671</v>
      </c>
      <c r="C649" s="10">
        <v>1.0159</v>
      </c>
    </row>
    <row r="650" spans="1:3" x14ac:dyDescent="0.3">
      <c r="A650" t="s">
        <v>97</v>
      </c>
      <c r="B650" t="s">
        <v>453</v>
      </c>
      <c r="C650" s="10">
        <v>1.1733</v>
      </c>
    </row>
    <row r="651" spans="1:3" x14ac:dyDescent="0.3">
      <c r="A651" t="s">
        <v>97</v>
      </c>
      <c r="B651" t="s">
        <v>672</v>
      </c>
      <c r="C651" s="10">
        <v>0.94000000000000006</v>
      </c>
    </row>
    <row r="652" spans="1:3" x14ac:dyDescent="0.3">
      <c r="A652" t="s">
        <v>97</v>
      </c>
      <c r="B652" t="s">
        <v>673</v>
      </c>
      <c r="C652" s="10">
        <v>0.94000000000000006</v>
      </c>
    </row>
    <row r="653" spans="1:3" x14ac:dyDescent="0.3">
      <c r="A653" t="s">
        <v>97</v>
      </c>
      <c r="B653" t="s">
        <v>204</v>
      </c>
      <c r="C653" s="10">
        <v>1.0430000000000001</v>
      </c>
    </row>
    <row r="654" spans="1:3" x14ac:dyDescent="0.3">
      <c r="A654" t="s">
        <v>98</v>
      </c>
      <c r="B654" t="s">
        <v>316</v>
      </c>
      <c r="C654" s="10">
        <v>0.95380000000000009</v>
      </c>
    </row>
    <row r="655" spans="1:3" x14ac:dyDescent="0.3">
      <c r="A655" t="s">
        <v>98</v>
      </c>
      <c r="B655" t="s">
        <v>674</v>
      </c>
      <c r="C655" s="10">
        <v>1.0359</v>
      </c>
    </row>
    <row r="656" spans="1:3" x14ac:dyDescent="0.3">
      <c r="A656" t="s">
        <v>98</v>
      </c>
      <c r="B656" t="s">
        <v>675</v>
      </c>
      <c r="C656" s="10">
        <v>1.0359</v>
      </c>
    </row>
    <row r="657" spans="1:3" x14ac:dyDescent="0.3">
      <c r="A657" t="s">
        <v>98</v>
      </c>
      <c r="B657" t="s">
        <v>204</v>
      </c>
      <c r="C657" s="10">
        <v>1.0077</v>
      </c>
    </row>
    <row r="658" spans="1:3" x14ac:dyDescent="0.3">
      <c r="A658" t="s">
        <v>99</v>
      </c>
      <c r="B658" t="s">
        <v>676</v>
      </c>
      <c r="C658" s="10">
        <v>1.0802</v>
      </c>
    </row>
    <row r="659" spans="1:3" x14ac:dyDescent="0.3">
      <c r="A659" t="s">
        <v>99</v>
      </c>
      <c r="B659" t="s">
        <v>677</v>
      </c>
      <c r="C659" s="10">
        <v>1.3388</v>
      </c>
    </row>
    <row r="660" spans="1:3" x14ac:dyDescent="0.3">
      <c r="A660" t="s">
        <v>99</v>
      </c>
      <c r="B660" t="s">
        <v>678</v>
      </c>
      <c r="C660" s="10">
        <v>1.0696000000000001</v>
      </c>
    </row>
    <row r="661" spans="1:3" x14ac:dyDescent="0.3">
      <c r="A661" t="s">
        <v>99</v>
      </c>
      <c r="B661" t="s">
        <v>679</v>
      </c>
      <c r="C661" s="10">
        <v>1.0696000000000001</v>
      </c>
    </row>
    <row r="662" spans="1:3" x14ac:dyDescent="0.3">
      <c r="A662" t="s">
        <v>99</v>
      </c>
      <c r="B662" t="s">
        <v>680</v>
      </c>
      <c r="C662" s="10">
        <v>1.0709</v>
      </c>
    </row>
    <row r="663" spans="1:3" x14ac:dyDescent="0.3">
      <c r="A663" t="s">
        <v>99</v>
      </c>
      <c r="B663" t="s">
        <v>564</v>
      </c>
      <c r="C663" s="10">
        <v>1.0604</v>
      </c>
    </row>
    <row r="664" spans="1:3" x14ac:dyDescent="0.3">
      <c r="A664" t="s">
        <v>99</v>
      </c>
      <c r="B664" t="s">
        <v>586</v>
      </c>
      <c r="C664" s="10">
        <v>1.089</v>
      </c>
    </row>
    <row r="665" spans="1:3" x14ac:dyDescent="0.3">
      <c r="A665" t="s">
        <v>99</v>
      </c>
      <c r="B665" t="s">
        <v>681</v>
      </c>
      <c r="C665" s="10">
        <v>1.0696000000000001</v>
      </c>
    </row>
    <row r="666" spans="1:3" x14ac:dyDescent="0.3">
      <c r="A666" t="s">
        <v>99</v>
      </c>
      <c r="B666" t="s">
        <v>682</v>
      </c>
      <c r="C666" s="10">
        <v>1.3388</v>
      </c>
    </row>
    <row r="667" spans="1:3" x14ac:dyDescent="0.3">
      <c r="A667" t="s">
        <v>99</v>
      </c>
      <c r="B667" t="s">
        <v>683</v>
      </c>
      <c r="C667" s="10">
        <v>1.089</v>
      </c>
    </row>
    <row r="668" spans="1:3" x14ac:dyDescent="0.3">
      <c r="A668" t="s">
        <v>99</v>
      </c>
      <c r="B668" t="s">
        <v>438</v>
      </c>
      <c r="C668" s="10">
        <v>1.0198</v>
      </c>
    </row>
    <row r="669" spans="1:3" x14ac:dyDescent="0.3">
      <c r="A669" t="s">
        <v>99</v>
      </c>
      <c r="B669" t="s">
        <v>289</v>
      </c>
      <c r="C669" s="10">
        <v>1.0578000000000001</v>
      </c>
    </row>
    <row r="670" spans="1:3" x14ac:dyDescent="0.3">
      <c r="A670" t="s">
        <v>99</v>
      </c>
      <c r="B670" t="s">
        <v>289</v>
      </c>
      <c r="C670" s="10">
        <v>1.3388</v>
      </c>
    </row>
    <row r="671" spans="1:3" x14ac:dyDescent="0.3">
      <c r="A671" t="s">
        <v>99</v>
      </c>
      <c r="B671" t="s">
        <v>684</v>
      </c>
      <c r="C671" s="10">
        <v>1.0578000000000001</v>
      </c>
    </row>
    <row r="672" spans="1:3" x14ac:dyDescent="0.3">
      <c r="A672" t="s">
        <v>99</v>
      </c>
      <c r="B672" t="s">
        <v>684</v>
      </c>
      <c r="C672" s="10">
        <v>1.3388</v>
      </c>
    </row>
    <row r="673" spans="1:3" x14ac:dyDescent="0.3">
      <c r="A673" t="s">
        <v>99</v>
      </c>
      <c r="B673" t="s">
        <v>685</v>
      </c>
      <c r="C673" s="10">
        <v>1.089</v>
      </c>
    </row>
    <row r="674" spans="1:3" x14ac:dyDescent="0.3">
      <c r="A674" t="s">
        <v>99</v>
      </c>
      <c r="B674" t="s">
        <v>686</v>
      </c>
      <c r="C674" s="10">
        <v>1.0578000000000001</v>
      </c>
    </row>
    <row r="675" spans="1:3" x14ac:dyDescent="0.3">
      <c r="A675" t="s">
        <v>99</v>
      </c>
      <c r="B675" t="s">
        <v>686</v>
      </c>
      <c r="C675" s="10">
        <v>1.3388</v>
      </c>
    </row>
    <row r="676" spans="1:3" x14ac:dyDescent="0.3">
      <c r="A676" t="s">
        <v>99</v>
      </c>
      <c r="B676" t="s">
        <v>687</v>
      </c>
      <c r="C676" s="10">
        <v>1.3388</v>
      </c>
    </row>
    <row r="677" spans="1:3" x14ac:dyDescent="0.3">
      <c r="A677" t="s">
        <v>99</v>
      </c>
      <c r="B677" t="s">
        <v>688</v>
      </c>
      <c r="C677" s="10">
        <v>1.0939000000000001</v>
      </c>
    </row>
    <row r="678" spans="1:3" x14ac:dyDescent="0.3">
      <c r="A678" t="s">
        <v>99</v>
      </c>
      <c r="B678" t="s">
        <v>579</v>
      </c>
      <c r="C678" s="10">
        <v>1.0578000000000001</v>
      </c>
    </row>
    <row r="679" spans="1:3" x14ac:dyDescent="0.3">
      <c r="A679" t="s">
        <v>99</v>
      </c>
      <c r="B679" t="s">
        <v>296</v>
      </c>
      <c r="C679" s="10">
        <v>1.089</v>
      </c>
    </row>
    <row r="680" spans="1:3" x14ac:dyDescent="0.3">
      <c r="A680" t="s">
        <v>99</v>
      </c>
      <c r="B680" t="s">
        <v>471</v>
      </c>
      <c r="C680" s="10">
        <v>1.089</v>
      </c>
    </row>
    <row r="681" spans="1:3" x14ac:dyDescent="0.3">
      <c r="A681" t="s">
        <v>99</v>
      </c>
      <c r="B681" t="s">
        <v>475</v>
      </c>
      <c r="C681" s="10">
        <v>0.95510000000000006</v>
      </c>
    </row>
    <row r="682" spans="1:3" x14ac:dyDescent="0.3">
      <c r="A682" t="s">
        <v>689</v>
      </c>
      <c r="B682" t="s">
        <v>204</v>
      </c>
      <c r="C682" s="10" t="s">
        <v>298</v>
      </c>
    </row>
    <row r="683" spans="1:3" x14ac:dyDescent="0.3">
      <c r="A683" t="s">
        <v>100</v>
      </c>
      <c r="B683" t="s">
        <v>690</v>
      </c>
      <c r="C683" s="10">
        <v>0.88240000000000007</v>
      </c>
    </row>
    <row r="684" spans="1:3" x14ac:dyDescent="0.3">
      <c r="A684" t="s">
        <v>100</v>
      </c>
      <c r="B684" t="s">
        <v>691</v>
      </c>
      <c r="C684" s="10">
        <v>0.91639999999999999</v>
      </c>
    </row>
    <row r="685" spans="1:3" x14ac:dyDescent="0.3">
      <c r="A685" t="s">
        <v>100</v>
      </c>
      <c r="B685" t="s">
        <v>692</v>
      </c>
      <c r="C685" s="10">
        <v>0.92480000000000007</v>
      </c>
    </row>
    <row r="686" spans="1:3" x14ac:dyDescent="0.3">
      <c r="A686" t="s">
        <v>100</v>
      </c>
      <c r="B686" t="s">
        <v>693</v>
      </c>
      <c r="C686" s="10">
        <v>0.88240000000000007</v>
      </c>
    </row>
    <row r="687" spans="1:3" x14ac:dyDescent="0.3">
      <c r="A687" t="s">
        <v>100</v>
      </c>
      <c r="B687" t="s">
        <v>694</v>
      </c>
      <c r="C687" s="10">
        <v>1.0015000000000001</v>
      </c>
    </row>
    <row r="688" spans="1:3" x14ac:dyDescent="0.3">
      <c r="A688" t="s">
        <v>100</v>
      </c>
      <c r="B688" t="s">
        <v>695</v>
      </c>
      <c r="C688" s="10">
        <v>0.88240000000000007</v>
      </c>
    </row>
    <row r="689" spans="1:3" x14ac:dyDescent="0.3">
      <c r="A689" t="s">
        <v>100</v>
      </c>
      <c r="B689" t="s">
        <v>696</v>
      </c>
      <c r="C689" s="10">
        <v>0.88240000000000007</v>
      </c>
    </row>
    <row r="690" spans="1:3" x14ac:dyDescent="0.3">
      <c r="A690" t="s">
        <v>100</v>
      </c>
      <c r="B690" t="s">
        <v>204</v>
      </c>
      <c r="C690" s="10">
        <v>0.87530000000000008</v>
      </c>
    </row>
    <row r="691" spans="1:3" x14ac:dyDescent="0.3">
      <c r="A691" t="s">
        <v>101</v>
      </c>
      <c r="B691" t="s">
        <v>697</v>
      </c>
      <c r="C691" s="10">
        <v>0.82480000000000009</v>
      </c>
    </row>
    <row r="692" spans="1:3" x14ac:dyDescent="0.3">
      <c r="A692" t="s">
        <v>101</v>
      </c>
      <c r="B692" t="s">
        <v>698</v>
      </c>
      <c r="C692" s="10">
        <v>1.3388</v>
      </c>
    </row>
    <row r="693" spans="1:3" x14ac:dyDescent="0.3">
      <c r="A693" t="s">
        <v>101</v>
      </c>
      <c r="B693" t="s">
        <v>699</v>
      </c>
      <c r="C693" s="10">
        <v>0.82610000000000006</v>
      </c>
    </row>
    <row r="694" spans="1:3" x14ac:dyDescent="0.3">
      <c r="A694" t="s">
        <v>101</v>
      </c>
      <c r="B694" t="s">
        <v>700</v>
      </c>
      <c r="C694" s="10">
        <v>0.91790000000000005</v>
      </c>
    </row>
    <row r="695" spans="1:3" x14ac:dyDescent="0.3">
      <c r="A695" t="s">
        <v>101</v>
      </c>
      <c r="B695" t="s">
        <v>701</v>
      </c>
      <c r="C695" s="10">
        <v>1.2319</v>
      </c>
    </row>
    <row r="696" spans="1:3" x14ac:dyDescent="0.3">
      <c r="A696" t="s">
        <v>101</v>
      </c>
      <c r="B696" t="s">
        <v>702</v>
      </c>
      <c r="C696" s="10">
        <v>1.0462</v>
      </c>
    </row>
    <row r="697" spans="1:3" x14ac:dyDescent="0.3">
      <c r="A697" t="s">
        <v>101</v>
      </c>
      <c r="B697" t="s">
        <v>703</v>
      </c>
      <c r="C697" s="10">
        <v>0.89470000000000005</v>
      </c>
    </row>
    <row r="698" spans="1:3" x14ac:dyDescent="0.3">
      <c r="A698" t="s">
        <v>101</v>
      </c>
      <c r="B698" t="s">
        <v>188</v>
      </c>
      <c r="C698" s="10">
        <v>0.93740000000000001</v>
      </c>
    </row>
    <row r="699" spans="1:3" x14ac:dyDescent="0.3">
      <c r="A699" t="s">
        <v>101</v>
      </c>
      <c r="B699" t="s">
        <v>241</v>
      </c>
      <c r="C699" s="10">
        <v>1.3388</v>
      </c>
    </row>
    <row r="700" spans="1:3" x14ac:dyDescent="0.3">
      <c r="A700" t="s">
        <v>101</v>
      </c>
      <c r="B700" t="s">
        <v>600</v>
      </c>
      <c r="C700" s="10">
        <v>0.89850000000000008</v>
      </c>
    </row>
    <row r="701" spans="1:3" x14ac:dyDescent="0.3">
      <c r="A701" t="s">
        <v>101</v>
      </c>
      <c r="B701" t="s">
        <v>194</v>
      </c>
      <c r="C701" s="10">
        <v>1.0181</v>
      </c>
    </row>
    <row r="702" spans="1:3" x14ac:dyDescent="0.3">
      <c r="A702" t="s">
        <v>101</v>
      </c>
      <c r="B702" t="s">
        <v>383</v>
      </c>
      <c r="C702" s="10">
        <v>0.89850000000000008</v>
      </c>
    </row>
    <row r="703" spans="1:3" x14ac:dyDescent="0.3">
      <c r="A703" t="s">
        <v>101</v>
      </c>
      <c r="B703" t="s">
        <v>325</v>
      </c>
      <c r="C703" s="10">
        <v>1.2844</v>
      </c>
    </row>
    <row r="704" spans="1:3" x14ac:dyDescent="0.3">
      <c r="A704" t="s">
        <v>101</v>
      </c>
      <c r="B704" t="s">
        <v>704</v>
      </c>
      <c r="C704" s="10">
        <v>1.3388</v>
      </c>
    </row>
    <row r="705" spans="1:3" x14ac:dyDescent="0.3">
      <c r="A705" t="s">
        <v>101</v>
      </c>
      <c r="B705" t="s">
        <v>705</v>
      </c>
      <c r="C705" s="10">
        <v>1.0462</v>
      </c>
    </row>
    <row r="706" spans="1:3" x14ac:dyDescent="0.3">
      <c r="A706" t="s">
        <v>101</v>
      </c>
      <c r="B706" t="s">
        <v>706</v>
      </c>
      <c r="C706" s="10">
        <v>0.89470000000000005</v>
      </c>
    </row>
    <row r="707" spans="1:3" x14ac:dyDescent="0.3">
      <c r="A707" t="s">
        <v>101</v>
      </c>
      <c r="B707" t="s">
        <v>707</v>
      </c>
      <c r="C707" s="10">
        <v>1.0181</v>
      </c>
    </row>
    <row r="708" spans="1:3" x14ac:dyDescent="0.3">
      <c r="A708" t="s">
        <v>101</v>
      </c>
      <c r="B708" t="s">
        <v>708</v>
      </c>
      <c r="C708" s="10">
        <v>0.89850000000000008</v>
      </c>
    </row>
    <row r="709" spans="1:3" x14ac:dyDescent="0.3">
      <c r="A709" t="s">
        <v>101</v>
      </c>
      <c r="B709" t="s">
        <v>248</v>
      </c>
      <c r="C709" s="10">
        <v>1.2319</v>
      </c>
    </row>
    <row r="710" spans="1:3" x14ac:dyDescent="0.3">
      <c r="A710" t="s">
        <v>101</v>
      </c>
      <c r="B710" t="s">
        <v>709</v>
      </c>
      <c r="C710" s="10">
        <v>0.89850000000000008</v>
      </c>
    </row>
    <row r="711" spans="1:3" x14ac:dyDescent="0.3">
      <c r="A711" t="s">
        <v>101</v>
      </c>
      <c r="B711" t="s">
        <v>710</v>
      </c>
      <c r="C711" s="10">
        <v>1.0181</v>
      </c>
    </row>
    <row r="712" spans="1:3" x14ac:dyDescent="0.3">
      <c r="A712" t="s">
        <v>101</v>
      </c>
      <c r="B712" t="s">
        <v>467</v>
      </c>
      <c r="C712" s="10">
        <v>1.3388</v>
      </c>
    </row>
    <row r="713" spans="1:3" x14ac:dyDescent="0.3">
      <c r="A713" t="s">
        <v>101</v>
      </c>
      <c r="B713" t="s">
        <v>711</v>
      </c>
      <c r="C713" s="10">
        <v>1.3388</v>
      </c>
    </row>
    <row r="714" spans="1:3" x14ac:dyDescent="0.3">
      <c r="A714" t="s">
        <v>101</v>
      </c>
      <c r="B714" t="s">
        <v>712</v>
      </c>
      <c r="C714" s="10">
        <v>0.82480000000000009</v>
      </c>
    </row>
    <row r="715" spans="1:3" x14ac:dyDescent="0.3">
      <c r="A715" t="s">
        <v>101</v>
      </c>
      <c r="B715" t="s">
        <v>392</v>
      </c>
      <c r="C715" s="10">
        <v>1.3388</v>
      </c>
    </row>
    <row r="716" spans="1:3" x14ac:dyDescent="0.3">
      <c r="A716" t="s">
        <v>101</v>
      </c>
      <c r="B716" t="s">
        <v>713</v>
      </c>
      <c r="C716" s="10">
        <v>1.3388</v>
      </c>
    </row>
    <row r="717" spans="1:3" x14ac:dyDescent="0.3">
      <c r="A717" t="s">
        <v>101</v>
      </c>
      <c r="B717" t="s">
        <v>714</v>
      </c>
      <c r="C717" s="10">
        <v>0.82480000000000009</v>
      </c>
    </row>
    <row r="718" spans="1:3" x14ac:dyDescent="0.3">
      <c r="A718" t="s">
        <v>101</v>
      </c>
      <c r="B718" t="s">
        <v>715</v>
      </c>
      <c r="C718" s="10">
        <v>0.82480000000000009</v>
      </c>
    </row>
    <row r="719" spans="1:3" x14ac:dyDescent="0.3">
      <c r="A719" t="s">
        <v>101</v>
      </c>
      <c r="B719" t="s">
        <v>716</v>
      </c>
      <c r="C719" s="10">
        <v>0.82480000000000009</v>
      </c>
    </row>
    <row r="720" spans="1:3" x14ac:dyDescent="0.3">
      <c r="A720" t="s">
        <v>101</v>
      </c>
      <c r="B720" t="s">
        <v>591</v>
      </c>
      <c r="C720" s="10">
        <v>1.2844</v>
      </c>
    </row>
    <row r="721" spans="1:3" x14ac:dyDescent="0.3">
      <c r="A721" t="s">
        <v>101</v>
      </c>
      <c r="B721" t="s">
        <v>717</v>
      </c>
      <c r="C721" s="10">
        <v>0.82610000000000006</v>
      </c>
    </row>
    <row r="722" spans="1:3" x14ac:dyDescent="0.3">
      <c r="A722" t="s">
        <v>101</v>
      </c>
      <c r="B722" t="s">
        <v>718</v>
      </c>
      <c r="C722" s="10">
        <v>1.0862000000000001</v>
      </c>
    </row>
    <row r="723" spans="1:3" x14ac:dyDescent="0.3">
      <c r="A723" t="s">
        <v>101</v>
      </c>
      <c r="B723" t="s">
        <v>719</v>
      </c>
      <c r="C723" s="10">
        <v>0.9708</v>
      </c>
    </row>
    <row r="724" spans="1:3" x14ac:dyDescent="0.3">
      <c r="A724" t="s">
        <v>101</v>
      </c>
      <c r="B724" t="s">
        <v>475</v>
      </c>
      <c r="C724" s="10">
        <v>0.76500000000000001</v>
      </c>
    </row>
    <row r="725" spans="1:3" x14ac:dyDescent="0.3">
      <c r="A725" t="s">
        <v>101</v>
      </c>
      <c r="B725" t="s">
        <v>203</v>
      </c>
      <c r="C725" s="10">
        <v>0.76500000000000001</v>
      </c>
    </row>
    <row r="726" spans="1:3" x14ac:dyDescent="0.3">
      <c r="A726" t="s">
        <v>101</v>
      </c>
      <c r="B726" t="s">
        <v>610</v>
      </c>
      <c r="C726" s="10">
        <v>0.89850000000000008</v>
      </c>
    </row>
    <row r="727" spans="1:3" x14ac:dyDescent="0.3">
      <c r="A727" t="s">
        <v>101</v>
      </c>
      <c r="B727" t="s">
        <v>720</v>
      </c>
      <c r="C727" s="10">
        <v>1.3388</v>
      </c>
    </row>
    <row r="728" spans="1:3" x14ac:dyDescent="0.3">
      <c r="A728" t="s">
        <v>101</v>
      </c>
      <c r="B728" t="s">
        <v>721</v>
      </c>
      <c r="C728" s="10">
        <v>0.89850000000000008</v>
      </c>
    </row>
    <row r="729" spans="1:3" x14ac:dyDescent="0.3">
      <c r="A729" t="s">
        <v>101</v>
      </c>
      <c r="B729" t="s">
        <v>204</v>
      </c>
      <c r="C729" s="10">
        <v>0.85150000000000003</v>
      </c>
    </row>
    <row r="730" spans="1:3" x14ac:dyDescent="0.3">
      <c r="A730" t="s">
        <v>102</v>
      </c>
      <c r="B730" t="s">
        <v>722</v>
      </c>
      <c r="C730" s="10">
        <v>0.86890000000000001</v>
      </c>
    </row>
    <row r="731" spans="1:3" x14ac:dyDescent="0.3">
      <c r="A731" t="s">
        <v>102</v>
      </c>
      <c r="B731" t="s">
        <v>417</v>
      </c>
      <c r="C731" s="10">
        <v>0.8528</v>
      </c>
    </row>
    <row r="732" spans="1:3" x14ac:dyDescent="0.3">
      <c r="A732" t="s">
        <v>102</v>
      </c>
      <c r="B732" t="s">
        <v>723</v>
      </c>
      <c r="C732" s="10">
        <v>0.94930000000000003</v>
      </c>
    </row>
    <row r="733" spans="1:3" x14ac:dyDescent="0.3">
      <c r="A733" t="s">
        <v>102</v>
      </c>
      <c r="B733" t="s">
        <v>724</v>
      </c>
      <c r="C733" s="10">
        <v>0.85600000000000009</v>
      </c>
    </row>
    <row r="734" spans="1:3" x14ac:dyDescent="0.3">
      <c r="A734" t="s">
        <v>102</v>
      </c>
      <c r="B734" t="s">
        <v>725</v>
      </c>
      <c r="C734" s="10">
        <v>0.85470000000000002</v>
      </c>
    </row>
    <row r="735" spans="1:3" x14ac:dyDescent="0.3">
      <c r="A735" t="s">
        <v>102</v>
      </c>
      <c r="B735" t="s">
        <v>346</v>
      </c>
      <c r="C735" s="10">
        <v>0.8528</v>
      </c>
    </row>
    <row r="736" spans="1:3" x14ac:dyDescent="0.3">
      <c r="A736" t="s">
        <v>102</v>
      </c>
      <c r="B736" t="s">
        <v>726</v>
      </c>
      <c r="C736" s="10">
        <v>0.94930000000000003</v>
      </c>
    </row>
    <row r="737" spans="1:3" x14ac:dyDescent="0.3">
      <c r="A737" t="s">
        <v>102</v>
      </c>
      <c r="B737" t="s">
        <v>648</v>
      </c>
      <c r="C737" s="10">
        <v>0.8528</v>
      </c>
    </row>
    <row r="738" spans="1:3" x14ac:dyDescent="0.3">
      <c r="A738" t="s">
        <v>102</v>
      </c>
      <c r="B738" t="s">
        <v>679</v>
      </c>
      <c r="C738" s="10">
        <v>0.89080000000000004</v>
      </c>
    </row>
    <row r="739" spans="1:3" x14ac:dyDescent="0.3">
      <c r="A739" t="s">
        <v>102</v>
      </c>
      <c r="B739" t="s">
        <v>727</v>
      </c>
      <c r="C739" s="10">
        <v>0.8528</v>
      </c>
    </row>
    <row r="740" spans="1:3" x14ac:dyDescent="0.3">
      <c r="A740" t="s">
        <v>102</v>
      </c>
      <c r="B740" t="s">
        <v>350</v>
      </c>
      <c r="C740" s="10">
        <v>0.96800000000000008</v>
      </c>
    </row>
    <row r="741" spans="1:3" x14ac:dyDescent="0.3">
      <c r="A741" t="s">
        <v>102</v>
      </c>
      <c r="B741" t="s">
        <v>728</v>
      </c>
      <c r="C741" s="10">
        <v>0.82240000000000002</v>
      </c>
    </row>
    <row r="742" spans="1:3" x14ac:dyDescent="0.3">
      <c r="A742" t="s">
        <v>102</v>
      </c>
      <c r="B742" t="s">
        <v>564</v>
      </c>
      <c r="C742" s="10">
        <v>0.85020000000000007</v>
      </c>
    </row>
    <row r="743" spans="1:3" x14ac:dyDescent="0.3">
      <c r="A743" t="s">
        <v>102</v>
      </c>
      <c r="B743" t="s">
        <v>729</v>
      </c>
      <c r="C743" s="10">
        <v>0.89080000000000004</v>
      </c>
    </row>
    <row r="744" spans="1:3" x14ac:dyDescent="0.3">
      <c r="A744" t="s">
        <v>102</v>
      </c>
      <c r="B744" t="s">
        <v>730</v>
      </c>
      <c r="C744" s="10">
        <v>0.91900000000000004</v>
      </c>
    </row>
    <row r="745" spans="1:3" x14ac:dyDescent="0.3">
      <c r="A745" t="s">
        <v>102</v>
      </c>
      <c r="B745" t="s">
        <v>731</v>
      </c>
      <c r="C745" s="10">
        <v>0.91900000000000004</v>
      </c>
    </row>
    <row r="746" spans="1:3" x14ac:dyDescent="0.3">
      <c r="A746" t="s">
        <v>102</v>
      </c>
      <c r="B746" t="s">
        <v>732</v>
      </c>
      <c r="C746" s="10">
        <v>0.96800000000000008</v>
      </c>
    </row>
    <row r="747" spans="1:3" x14ac:dyDescent="0.3">
      <c r="A747" t="s">
        <v>102</v>
      </c>
      <c r="B747" t="s">
        <v>733</v>
      </c>
      <c r="C747" s="10">
        <v>0.84310000000000007</v>
      </c>
    </row>
    <row r="748" spans="1:3" x14ac:dyDescent="0.3">
      <c r="A748" t="s">
        <v>102</v>
      </c>
      <c r="B748" t="s">
        <v>366</v>
      </c>
      <c r="C748" s="10">
        <v>0.91900000000000004</v>
      </c>
    </row>
    <row r="749" spans="1:3" x14ac:dyDescent="0.3">
      <c r="A749" t="s">
        <v>102</v>
      </c>
      <c r="B749" t="s">
        <v>222</v>
      </c>
      <c r="C749" s="10">
        <v>0.94480000000000008</v>
      </c>
    </row>
    <row r="750" spans="1:3" x14ac:dyDescent="0.3">
      <c r="A750" t="s">
        <v>102</v>
      </c>
      <c r="B750" t="s">
        <v>734</v>
      </c>
      <c r="C750" s="10">
        <v>0.94930000000000003</v>
      </c>
    </row>
    <row r="751" spans="1:3" x14ac:dyDescent="0.3">
      <c r="A751" t="s">
        <v>102</v>
      </c>
      <c r="B751" t="s">
        <v>735</v>
      </c>
      <c r="C751" s="10">
        <v>0.89080000000000004</v>
      </c>
    </row>
    <row r="752" spans="1:3" x14ac:dyDescent="0.3">
      <c r="A752" t="s">
        <v>102</v>
      </c>
      <c r="B752" t="s">
        <v>736</v>
      </c>
      <c r="C752" s="10">
        <v>0.96800000000000008</v>
      </c>
    </row>
    <row r="753" spans="1:3" x14ac:dyDescent="0.3">
      <c r="A753" t="s">
        <v>102</v>
      </c>
      <c r="B753" t="s">
        <v>737</v>
      </c>
      <c r="C753" s="10">
        <v>0.89490000000000003</v>
      </c>
    </row>
    <row r="754" spans="1:3" x14ac:dyDescent="0.3">
      <c r="A754" t="s">
        <v>102</v>
      </c>
      <c r="B754" t="s">
        <v>738</v>
      </c>
      <c r="C754" s="10">
        <v>0.85020000000000007</v>
      </c>
    </row>
    <row r="755" spans="1:3" x14ac:dyDescent="0.3">
      <c r="A755" t="s">
        <v>102</v>
      </c>
      <c r="B755" t="s">
        <v>739</v>
      </c>
      <c r="C755" s="10">
        <v>0.85470000000000002</v>
      </c>
    </row>
    <row r="756" spans="1:3" x14ac:dyDescent="0.3">
      <c r="A756" t="s">
        <v>102</v>
      </c>
      <c r="B756" t="s">
        <v>515</v>
      </c>
      <c r="C756" s="10">
        <v>0.85470000000000002</v>
      </c>
    </row>
    <row r="757" spans="1:3" x14ac:dyDescent="0.3">
      <c r="A757" t="s">
        <v>102</v>
      </c>
      <c r="B757" t="s">
        <v>740</v>
      </c>
      <c r="C757" s="10">
        <v>0.85020000000000007</v>
      </c>
    </row>
    <row r="758" spans="1:3" x14ac:dyDescent="0.3">
      <c r="A758" t="s">
        <v>102</v>
      </c>
      <c r="B758" t="s">
        <v>741</v>
      </c>
      <c r="C758" s="10">
        <v>0.94930000000000003</v>
      </c>
    </row>
    <row r="759" spans="1:3" x14ac:dyDescent="0.3">
      <c r="A759" t="s">
        <v>102</v>
      </c>
      <c r="B759" t="s">
        <v>742</v>
      </c>
      <c r="C759" s="10">
        <v>0.94480000000000008</v>
      </c>
    </row>
    <row r="760" spans="1:3" x14ac:dyDescent="0.3">
      <c r="A760" t="s">
        <v>102</v>
      </c>
      <c r="B760" t="s">
        <v>375</v>
      </c>
      <c r="C760" s="10">
        <v>0.82240000000000002</v>
      </c>
    </row>
    <row r="761" spans="1:3" x14ac:dyDescent="0.3">
      <c r="A761" t="s">
        <v>102</v>
      </c>
      <c r="B761" t="s">
        <v>225</v>
      </c>
      <c r="C761" s="10">
        <v>0.94930000000000003</v>
      </c>
    </row>
    <row r="762" spans="1:3" x14ac:dyDescent="0.3">
      <c r="A762" t="s">
        <v>102</v>
      </c>
      <c r="B762" t="s">
        <v>194</v>
      </c>
      <c r="C762" s="10">
        <v>0.85470000000000002</v>
      </c>
    </row>
    <row r="763" spans="1:3" x14ac:dyDescent="0.3">
      <c r="A763" t="s">
        <v>102</v>
      </c>
      <c r="B763" t="s">
        <v>743</v>
      </c>
      <c r="C763" s="10">
        <v>0.94930000000000003</v>
      </c>
    </row>
    <row r="764" spans="1:3" x14ac:dyDescent="0.3">
      <c r="A764" t="s">
        <v>102</v>
      </c>
      <c r="B764" t="s">
        <v>744</v>
      </c>
      <c r="C764" s="10">
        <v>0.84310000000000007</v>
      </c>
    </row>
    <row r="765" spans="1:3" x14ac:dyDescent="0.3">
      <c r="A765" t="s">
        <v>102</v>
      </c>
      <c r="B765" t="s">
        <v>745</v>
      </c>
      <c r="C765" s="10">
        <v>0.88590000000000002</v>
      </c>
    </row>
    <row r="766" spans="1:3" x14ac:dyDescent="0.3">
      <c r="A766" t="s">
        <v>102</v>
      </c>
      <c r="B766" t="s">
        <v>746</v>
      </c>
      <c r="C766" s="10">
        <v>0.77170000000000005</v>
      </c>
    </row>
    <row r="767" spans="1:3" x14ac:dyDescent="0.3">
      <c r="A767" t="s">
        <v>102</v>
      </c>
      <c r="B767" t="s">
        <v>248</v>
      </c>
      <c r="C767" s="10">
        <v>0.96800000000000008</v>
      </c>
    </row>
    <row r="768" spans="1:3" x14ac:dyDescent="0.3">
      <c r="A768" t="s">
        <v>102</v>
      </c>
      <c r="B768" t="s">
        <v>747</v>
      </c>
      <c r="C768" s="10">
        <v>0.82240000000000002</v>
      </c>
    </row>
    <row r="769" spans="1:3" x14ac:dyDescent="0.3">
      <c r="A769" t="s">
        <v>102</v>
      </c>
      <c r="B769" t="s">
        <v>748</v>
      </c>
      <c r="C769" s="10">
        <v>0.88590000000000002</v>
      </c>
    </row>
    <row r="770" spans="1:3" x14ac:dyDescent="0.3">
      <c r="A770" t="s">
        <v>102</v>
      </c>
      <c r="B770" t="s">
        <v>749</v>
      </c>
      <c r="C770" s="10">
        <v>0.96800000000000008</v>
      </c>
    </row>
    <row r="771" spans="1:3" x14ac:dyDescent="0.3">
      <c r="A771" t="s">
        <v>102</v>
      </c>
      <c r="B771" t="s">
        <v>750</v>
      </c>
      <c r="C771" s="10">
        <v>0.90329999999999999</v>
      </c>
    </row>
    <row r="772" spans="1:3" x14ac:dyDescent="0.3">
      <c r="A772" t="s">
        <v>102</v>
      </c>
      <c r="B772" t="s">
        <v>751</v>
      </c>
      <c r="C772" s="10">
        <v>0.89490000000000003</v>
      </c>
    </row>
    <row r="773" spans="1:3" x14ac:dyDescent="0.3">
      <c r="A773" t="s">
        <v>102</v>
      </c>
      <c r="B773" t="s">
        <v>674</v>
      </c>
      <c r="C773" s="10">
        <v>0.89490000000000003</v>
      </c>
    </row>
    <row r="774" spans="1:3" x14ac:dyDescent="0.3">
      <c r="A774" t="s">
        <v>102</v>
      </c>
      <c r="B774" t="s">
        <v>752</v>
      </c>
      <c r="C774" s="10">
        <v>0.94930000000000003</v>
      </c>
    </row>
    <row r="775" spans="1:3" x14ac:dyDescent="0.3">
      <c r="A775" t="s">
        <v>102</v>
      </c>
      <c r="B775" t="s">
        <v>753</v>
      </c>
      <c r="C775" s="10">
        <v>0.91900000000000004</v>
      </c>
    </row>
    <row r="776" spans="1:3" x14ac:dyDescent="0.3">
      <c r="A776" t="s">
        <v>102</v>
      </c>
      <c r="B776" t="s">
        <v>471</v>
      </c>
      <c r="C776" s="10">
        <v>0.94930000000000003</v>
      </c>
    </row>
    <row r="777" spans="1:3" x14ac:dyDescent="0.3">
      <c r="A777" t="s">
        <v>102</v>
      </c>
      <c r="B777" t="s">
        <v>754</v>
      </c>
      <c r="C777" s="10">
        <v>0.94480000000000008</v>
      </c>
    </row>
    <row r="778" spans="1:3" x14ac:dyDescent="0.3">
      <c r="A778" t="s">
        <v>102</v>
      </c>
      <c r="B778" t="s">
        <v>610</v>
      </c>
      <c r="C778" s="10">
        <v>0.94730000000000003</v>
      </c>
    </row>
    <row r="779" spans="1:3" x14ac:dyDescent="0.3">
      <c r="A779" t="s">
        <v>102</v>
      </c>
      <c r="B779" t="s">
        <v>755</v>
      </c>
      <c r="C779" s="10">
        <v>0.91900000000000004</v>
      </c>
    </row>
    <row r="780" spans="1:3" x14ac:dyDescent="0.3">
      <c r="A780" t="s">
        <v>102</v>
      </c>
      <c r="B780" t="s">
        <v>204</v>
      </c>
      <c r="C780" s="10">
        <v>0.80200000000000005</v>
      </c>
    </row>
    <row r="781" spans="1:3" x14ac:dyDescent="0.3">
      <c r="A781" t="s">
        <v>103</v>
      </c>
      <c r="B781" t="s">
        <v>756</v>
      </c>
      <c r="C781" s="10">
        <v>0.85980000000000001</v>
      </c>
    </row>
    <row r="782" spans="1:3" x14ac:dyDescent="0.3">
      <c r="A782" t="s">
        <v>103</v>
      </c>
      <c r="B782" t="s">
        <v>593</v>
      </c>
      <c r="C782" s="10">
        <v>0.7732</v>
      </c>
    </row>
    <row r="783" spans="1:3" x14ac:dyDescent="0.3">
      <c r="A783" t="s">
        <v>103</v>
      </c>
      <c r="B783" t="s">
        <v>757</v>
      </c>
      <c r="C783" s="10">
        <v>0.83560000000000001</v>
      </c>
    </row>
    <row r="784" spans="1:3" x14ac:dyDescent="0.3">
      <c r="A784" t="s">
        <v>103</v>
      </c>
      <c r="B784" t="s">
        <v>758</v>
      </c>
      <c r="C784" s="10">
        <v>0.85980000000000001</v>
      </c>
    </row>
    <row r="785" spans="1:3" x14ac:dyDescent="0.3">
      <c r="A785" t="s">
        <v>103</v>
      </c>
      <c r="B785" t="s">
        <v>759</v>
      </c>
      <c r="C785" s="10">
        <v>0.85980000000000001</v>
      </c>
    </row>
    <row r="786" spans="1:3" x14ac:dyDescent="0.3">
      <c r="A786" t="s">
        <v>103</v>
      </c>
      <c r="B786" t="s">
        <v>204</v>
      </c>
      <c r="C786" s="10">
        <v>0.84610000000000007</v>
      </c>
    </row>
    <row r="787" spans="1:3" x14ac:dyDescent="0.3">
      <c r="A787" t="s">
        <v>104</v>
      </c>
      <c r="B787" t="s">
        <v>450</v>
      </c>
      <c r="C787" s="10">
        <v>0.82910000000000006</v>
      </c>
    </row>
    <row r="788" spans="1:3" x14ac:dyDescent="0.3">
      <c r="A788" t="s">
        <v>104</v>
      </c>
      <c r="B788" t="s">
        <v>760</v>
      </c>
      <c r="C788" s="10">
        <v>0.6855</v>
      </c>
    </row>
    <row r="789" spans="1:3" x14ac:dyDescent="0.3">
      <c r="A789" t="s">
        <v>104</v>
      </c>
      <c r="B789" t="s">
        <v>452</v>
      </c>
      <c r="C789" s="10">
        <v>0.94240000000000002</v>
      </c>
    </row>
    <row r="790" spans="1:3" x14ac:dyDescent="0.3">
      <c r="A790" t="s">
        <v>104</v>
      </c>
      <c r="B790" t="s">
        <v>490</v>
      </c>
      <c r="C790" s="10">
        <v>0.94240000000000002</v>
      </c>
    </row>
    <row r="791" spans="1:3" x14ac:dyDescent="0.3">
      <c r="A791" t="s">
        <v>104</v>
      </c>
      <c r="B791" t="s">
        <v>348</v>
      </c>
      <c r="C791" s="10">
        <v>0.79990000000000006</v>
      </c>
    </row>
    <row r="792" spans="1:3" x14ac:dyDescent="0.3">
      <c r="A792" t="s">
        <v>104</v>
      </c>
      <c r="B792" t="s">
        <v>453</v>
      </c>
      <c r="C792" s="10">
        <v>0.86670000000000003</v>
      </c>
    </row>
    <row r="793" spans="1:3" x14ac:dyDescent="0.3">
      <c r="A793" t="s">
        <v>104</v>
      </c>
      <c r="B793" t="s">
        <v>761</v>
      </c>
      <c r="C793" s="10">
        <v>0.94240000000000002</v>
      </c>
    </row>
    <row r="794" spans="1:3" x14ac:dyDescent="0.3">
      <c r="A794" t="s">
        <v>104</v>
      </c>
      <c r="B794" t="s">
        <v>762</v>
      </c>
      <c r="C794" s="10">
        <v>0.89340000000000008</v>
      </c>
    </row>
    <row r="795" spans="1:3" x14ac:dyDescent="0.3">
      <c r="A795" t="s">
        <v>104</v>
      </c>
      <c r="B795" t="s">
        <v>455</v>
      </c>
      <c r="C795" s="10">
        <v>0.94690000000000007</v>
      </c>
    </row>
    <row r="796" spans="1:3" x14ac:dyDescent="0.3">
      <c r="A796" t="s">
        <v>104</v>
      </c>
      <c r="B796" t="s">
        <v>287</v>
      </c>
      <c r="C796" s="10">
        <v>0.94690000000000007</v>
      </c>
    </row>
    <row r="797" spans="1:3" x14ac:dyDescent="0.3">
      <c r="A797" t="s">
        <v>104</v>
      </c>
      <c r="B797" t="s">
        <v>222</v>
      </c>
      <c r="C797" s="10">
        <v>0.94690000000000007</v>
      </c>
    </row>
    <row r="798" spans="1:3" x14ac:dyDescent="0.3">
      <c r="A798" t="s">
        <v>104</v>
      </c>
      <c r="B798" t="s">
        <v>367</v>
      </c>
      <c r="C798" s="10">
        <v>0.84460000000000002</v>
      </c>
    </row>
    <row r="799" spans="1:3" x14ac:dyDescent="0.3">
      <c r="A799" t="s">
        <v>104</v>
      </c>
      <c r="B799" t="s">
        <v>763</v>
      </c>
      <c r="C799" s="10">
        <v>0.89340000000000008</v>
      </c>
    </row>
    <row r="800" spans="1:3" x14ac:dyDescent="0.3">
      <c r="A800" t="s">
        <v>104</v>
      </c>
      <c r="B800" t="s">
        <v>184</v>
      </c>
      <c r="C800" s="10">
        <v>0.93530000000000002</v>
      </c>
    </row>
    <row r="801" spans="1:3" x14ac:dyDescent="0.3">
      <c r="A801" t="s">
        <v>104</v>
      </c>
      <c r="B801" t="s">
        <v>457</v>
      </c>
      <c r="C801" s="10">
        <v>0.94240000000000002</v>
      </c>
    </row>
    <row r="802" spans="1:3" x14ac:dyDescent="0.3">
      <c r="A802" t="s">
        <v>104</v>
      </c>
      <c r="B802" t="s">
        <v>764</v>
      </c>
      <c r="C802" s="10">
        <v>0.94690000000000007</v>
      </c>
    </row>
    <row r="803" spans="1:3" x14ac:dyDescent="0.3">
      <c r="A803" t="s">
        <v>104</v>
      </c>
      <c r="B803" t="s">
        <v>188</v>
      </c>
      <c r="C803" s="10">
        <v>0.7429</v>
      </c>
    </row>
    <row r="804" spans="1:3" x14ac:dyDescent="0.3">
      <c r="A804" t="s">
        <v>104</v>
      </c>
      <c r="B804" t="s">
        <v>318</v>
      </c>
      <c r="C804" s="10">
        <v>0.89340000000000008</v>
      </c>
    </row>
    <row r="805" spans="1:3" x14ac:dyDescent="0.3">
      <c r="A805" t="s">
        <v>104</v>
      </c>
      <c r="B805" t="s">
        <v>190</v>
      </c>
      <c r="C805" s="10">
        <v>0.84820000000000007</v>
      </c>
    </row>
    <row r="806" spans="1:3" x14ac:dyDescent="0.3">
      <c r="A806" t="s">
        <v>104</v>
      </c>
      <c r="B806" t="s">
        <v>765</v>
      </c>
      <c r="C806" s="10">
        <v>0.94690000000000007</v>
      </c>
    </row>
    <row r="807" spans="1:3" x14ac:dyDescent="0.3">
      <c r="A807" t="s">
        <v>104</v>
      </c>
      <c r="B807" t="s">
        <v>766</v>
      </c>
      <c r="C807" s="10">
        <v>0.89340000000000008</v>
      </c>
    </row>
    <row r="808" spans="1:3" x14ac:dyDescent="0.3">
      <c r="A808" t="s">
        <v>104</v>
      </c>
      <c r="B808" t="s">
        <v>767</v>
      </c>
      <c r="C808" s="10">
        <v>0.84460000000000002</v>
      </c>
    </row>
    <row r="809" spans="1:3" x14ac:dyDescent="0.3">
      <c r="A809" t="s">
        <v>104</v>
      </c>
      <c r="B809" t="s">
        <v>194</v>
      </c>
      <c r="C809" s="10">
        <v>0.94690000000000007</v>
      </c>
    </row>
    <row r="810" spans="1:3" x14ac:dyDescent="0.3">
      <c r="A810" t="s">
        <v>104</v>
      </c>
      <c r="B810" t="s">
        <v>768</v>
      </c>
      <c r="C810" s="10">
        <v>0.77470000000000006</v>
      </c>
    </row>
    <row r="811" spans="1:3" x14ac:dyDescent="0.3">
      <c r="A811" t="s">
        <v>104</v>
      </c>
      <c r="B811" t="s">
        <v>769</v>
      </c>
      <c r="C811" s="10">
        <v>0.89340000000000008</v>
      </c>
    </row>
    <row r="812" spans="1:3" x14ac:dyDescent="0.3">
      <c r="A812" t="s">
        <v>104</v>
      </c>
      <c r="B812" t="s">
        <v>495</v>
      </c>
      <c r="C812" s="10">
        <v>0.93530000000000002</v>
      </c>
    </row>
    <row r="813" spans="1:3" x14ac:dyDescent="0.3">
      <c r="A813" t="s">
        <v>104</v>
      </c>
      <c r="B813" t="s">
        <v>196</v>
      </c>
      <c r="C813" s="10">
        <v>0.93530000000000002</v>
      </c>
    </row>
    <row r="814" spans="1:3" x14ac:dyDescent="0.3">
      <c r="A814" t="s">
        <v>104</v>
      </c>
      <c r="B814" t="s">
        <v>770</v>
      </c>
      <c r="C814" s="10">
        <v>0.94690000000000007</v>
      </c>
    </row>
    <row r="815" spans="1:3" x14ac:dyDescent="0.3">
      <c r="A815" t="s">
        <v>104</v>
      </c>
      <c r="B815" t="s">
        <v>606</v>
      </c>
      <c r="C815" s="10">
        <v>0.84460000000000002</v>
      </c>
    </row>
    <row r="816" spans="1:3" x14ac:dyDescent="0.3">
      <c r="A816" t="s">
        <v>104</v>
      </c>
      <c r="B816" t="s">
        <v>229</v>
      </c>
      <c r="C816" s="10">
        <v>0.94690000000000007</v>
      </c>
    </row>
    <row r="817" spans="1:3" x14ac:dyDescent="0.3">
      <c r="A817" t="s">
        <v>104</v>
      </c>
      <c r="B817" t="s">
        <v>771</v>
      </c>
      <c r="C817" s="10">
        <v>0.94690000000000007</v>
      </c>
    </row>
    <row r="818" spans="1:3" x14ac:dyDescent="0.3">
      <c r="A818" t="s">
        <v>104</v>
      </c>
      <c r="B818" t="s">
        <v>772</v>
      </c>
      <c r="C818" s="10">
        <v>0.84800000000000009</v>
      </c>
    </row>
    <row r="819" spans="1:3" x14ac:dyDescent="0.3">
      <c r="A819" t="s">
        <v>104</v>
      </c>
      <c r="B819" t="s">
        <v>773</v>
      </c>
      <c r="C819" s="10">
        <v>0.88870000000000005</v>
      </c>
    </row>
    <row r="820" spans="1:3" x14ac:dyDescent="0.3">
      <c r="A820" t="s">
        <v>104</v>
      </c>
      <c r="B820" t="s">
        <v>443</v>
      </c>
      <c r="C820" s="10">
        <v>0.79990000000000006</v>
      </c>
    </row>
    <row r="821" spans="1:3" x14ac:dyDescent="0.3">
      <c r="A821" t="s">
        <v>104</v>
      </c>
      <c r="B821" t="s">
        <v>774</v>
      </c>
      <c r="C821" s="10">
        <v>0.84800000000000009</v>
      </c>
    </row>
    <row r="822" spans="1:3" x14ac:dyDescent="0.3">
      <c r="A822" t="s">
        <v>104</v>
      </c>
      <c r="B822" t="s">
        <v>775</v>
      </c>
      <c r="C822" s="10">
        <v>0.77470000000000006</v>
      </c>
    </row>
    <row r="823" spans="1:3" x14ac:dyDescent="0.3">
      <c r="A823" t="s">
        <v>104</v>
      </c>
      <c r="B823" t="s">
        <v>471</v>
      </c>
      <c r="C823" s="10">
        <v>0.94690000000000007</v>
      </c>
    </row>
    <row r="824" spans="1:3" x14ac:dyDescent="0.3">
      <c r="A824" t="s">
        <v>104</v>
      </c>
      <c r="B824" t="s">
        <v>475</v>
      </c>
      <c r="C824" s="10">
        <v>0.94240000000000002</v>
      </c>
    </row>
    <row r="825" spans="1:3" x14ac:dyDescent="0.3">
      <c r="A825" t="s">
        <v>104</v>
      </c>
      <c r="B825" t="s">
        <v>776</v>
      </c>
      <c r="C825" s="10">
        <v>0.84460000000000002</v>
      </c>
    </row>
    <row r="826" spans="1:3" x14ac:dyDescent="0.3">
      <c r="A826" t="s">
        <v>104</v>
      </c>
      <c r="B826" t="s">
        <v>204</v>
      </c>
      <c r="C826" s="10">
        <v>0.8095</v>
      </c>
    </row>
    <row r="827" spans="1:3" x14ac:dyDescent="0.3">
      <c r="A827" t="s">
        <v>105</v>
      </c>
      <c r="B827" t="s">
        <v>777</v>
      </c>
      <c r="C827" s="10">
        <v>0.87830000000000008</v>
      </c>
    </row>
    <row r="828" spans="1:3" x14ac:dyDescent="0.3">
      <c r="A828" t="s">
        <v>105</v>
      </c>
      <c r="B828" t="s">
        <v>217</v>
      </c>
      <c r="C828" s="10">
        <v>0.87830000000000008</v>
      </c>
    </row>
    <row r="829" spans="1:3" x14ac:dyDescent="0.3">
      <c r="A829" t="s">
        <v>105</v>
      </c>
      <c r="B829" t="s">
        <v>778</v>
      </c>
      <c r="C829" s="10">
        <v>0.69950000000000001</v>
      </c>
    </row>
    <row r="830" spans="1:3" x14ac:dyDescent="0.3">
      <c r="A830" t="s">
        <v>105</v>
      </c>
      <c r="B830" t="s">
        <v>779</v>
      </c>
      <c r="C830" s="10">
        <v>0.69950000000000001</v>
      </c>
    </row>
    <row r="831" spans="1:3" x14ac:dyDescent="0.3">
      <c r="A831" t="s">
        <v>105</v>
      </c>
      <c r="B831" t="s">
        <v>780</v>
      </c>
      <c r="C831" s="10">
        <v>0.83379999999999999</v>
      </c>
    </row>
    <row r="832" spans="1:3" x14ac:dyDescent="0.3">
      <c r="A832" t="s">
        <v>105</v>
      </c>
      <c r="B832" t="s">
        <v>781</v>
      </c>
      <c r="C832" s="10">
        <v>0.8407</v>
      </c>
    </row>
    <row r="833" spans="1:3" x14ac:dyDescent="0.3">
      <c r="A833" t="s">
        <v>105</v>
      </c>
      <c r="B833" t="s">
        <v>782</v>
      </c>
      <c r="C833" s="10">
        <v>0.87830000000000008</v>
      </c>
    </row>
    <row r="834" spans="1:3" x14ac:dyDescent="0.3">
      <c r="A834" t="s">
        <v>105</v>
      </c>
      <c r="B834" t="s">
        <v>225</v>
      </c>
      <c r="C834" s="10">
        <v>0.87830000000000008</v>
      </c>
    </row>
    <row r="835" spans="1:3" x14ac:dyDescent="0.3">
      <c r="A835" t="s">
        <v>105</v>
      </c>
      <c r="B835" t="s">
        <v>783</v>
      </c>
      <c r="C835" s="10">
        <v>0.87830000000000008</v>
      </c>
    </row>
    <row r="836" spans="1:3" x14ac:dyDescent="0.3">
      <c r="A836" t="s">
        <v>105</v>
      </c>
      <c r="B836" t="s">
        <v>784</v>
      </c>
      <c r="C836" s="10">
        <v>0.87830000000000008</v>
      </c>
    </row>
    <row r="837" spans="1:3" x14ac:dyDescent="0.3">
      <c r="A837" t="s">
        <v>105</v>
      </c>
      <c r="B837" t="s">
        <v>785</v>
      </c>
      <c r="C837" s="10">
        <v>0.87830000000000008</v>
      </c>
    </row>
    <row r="838" spans="1:3" x14ac:dyDescent="0.3">
      <c r="A838" t="s">
        <v>105</v>
      </c>
      <c r="B838" t="s">
        <v>786</v>
      </c>
      <c r="C838" s="10">
        <v>0.83379999999999999</v>
      </c>
    </row>
    <row r="839" spans="1:3" x14ac:dyDescent="0.3">
      <c r="A839" t="s">
        <v>105</v>
      </c>
      <c r="B839" t="s">
        <v>496</v>
      </c>
      <c r="C839" s="10">
        <v>0.83379999999999999</v>
      </c>
    </row>
    <row r="840" spans="1:3" x14ac:dyDescent="0.3">
      <c r="A840" t="s">
        <v>105</v>
      </c>
      <c r="B840" t="s">
        <v>787</v>
      </c>
      <c r="C840" s="10">
        <v>0.83379999999999999</v>
      </c>
    </row>
    <row r="841" spans="1:3" x14ac:dyDescent="0.3">
      <c r="A841" t="s">
        <v>105</v>
      </c>
      <c r="B841" t="s">
        <v>788</v>
      </c>
      <c r="C841" s="10">
        <v>0.83379999999999999</v>
      </c>
    </row>
    <row r="842" spans="1:3" x14ac:dyDescent="0.3">
      <c r="A842" t="s">
        <v>105</v>
      </c>
      <c r="B842" t="s">
        <v>789</v>
      </c>
      <c r="C842" s="10">
        <v>0.79430000000000001</v>
      </c>
    </row>
    <row r="843" spans="1:3" x14ac:dyDescent="0.3">
      <c r="A843" t="s">
        <v>105</v>
      </c>
      <c r="B843" t="s">
        <v>790</v>
      </c>
      <c r="C843" s="10">
        <v>0.83379999999999999</v>
      </c>
    </row>
    <row r="844" spans="1:3" x14ac:dyDescent="0.3">
      <c r="A844" t="s">
        <v>105</v>
      </c>
      <c r="B844" t="s">
        <v>791</v>
      </c>
      <c r="C844" s="10">
        <v>0.83379999999999999</v>
      </c>
    </row>
    <row r="845" spans="1:3" x14ac:dyDescent="0.3">
      <c r="A845" t="s">
        <v>105</v>
      </c>
      <c r="B845" t="s">
        <v>204</v>
      </c>
      <c r="C845" s="10">
        <v>0.77670000000000006</v>
      </c>
    </row>
    <row r="846" spans="1:3" x14ac:dyDescent="0.3">
      <c r="A846" t="s">
        <v>106</v>
      </c>
      <c r="B846" t="s">
        <v>216</v>
      </c>
      <c r="C846" s="10">
        <v>1.0875000000000001</v>
      </c>
    </row>
    <row r="847" spans="1:3" x14ac:dyDescent="0.3">
      <c r="A847" t="s">
        <v>106</v>
      </c>
      <c r="B847" t="s">
        <v>792</v>
      </c>
      <c r="C847" s="10">
        <v>1.2332000000000001</v>
      </c>
    </row>
    <row r="848" spans="1:3" x14ac:dyDescent="0.3">
      <c r="A848" t="s">
        <v>106</v>
      </c>
      <c r="B848" t="s">
        <v>356</v>
      </c>
      <c r="C848" s="10">
        <v>1.2332000000000001</v>
      </c>
    </row>
    <row r="849" spans="1:3" x14ac:dyDescent="0.3">
      <c r="A849" t="s">
        <v>106</v>
      </c>
      <c r="B849" t="s">
        <v>793</v>
      </c>
      <c r="C849" s="10">
        <v>1.1382000000000001</v>
      </c>
    </row>
    <row r="850" spans="1:3" x14ac:dyDescent="0.3">
      <c r="A850" t="s">
        <v>106</v>
      </c>
      <c r="B850" t="s">
        <v>426</v>
      </c>
      <c r="C850" s="10">
        <v>1.0922000000000001</v>
      </c>
    </row>
    <row r="851" spans="1:3" x14ac:dyDescent="0.3">
      <c r="A851" t="s">
        <v>106</v>
      </c>
      <c r="B851" t="s">
        <v>794</v>
      </c>
      <c r="C851" s="10">
        <v>1.0508999999999999</v>
      </c>
    </row>
    <row r="852" spans="1:3" x14ac:dyDescent="0.3">
      <c r="A852" t="s">
        <v>106</v>
      </c>
      <c r="B852" t="s">
        <v>795</v>
      </c>
      <c r="C852" s="10">
        <v>1.1902000000000001</v>
      </c>
    </row>
    <row r="853" spans="1:3" x14ac:dyDescent="0.3">
      <c r="A853" t="s">
        <v>106</v>
      </c>
      <c r="B853" t="s">
        <v>484</v>
      </c>
      <c r="C853" s="10">
        <v>1.0720000000000001</v>
      </c>
    </row>
    <row r="854" spans="1:3" x14ac:dyDescent="0.3">
      <c r="A854" t="s">
        <v>106</v>
      </c>
      <c r="B854" t="s">
        <v>322</v>
      </c>
      <c r="C854" s="10">
        <v>1.1477000000000002</v>
      </c>
    </row>
    <row r="855" spans="1:3" x14ac:dyDescent="0.3">
      <c r="A855" t="s">
        <v>106</v>
      </c>
      <c r="B855" t="s">
        <v>796</v>
      </c>
      <c r="C855" s="10">
        <v>1.2332000000000001</v>
      </c>
    </row>
    <row r="856" spans="1:3" x14ac:dyDescent="0.3">
      <c r="A856" t="s">
        <v>106</v>
      </c>
      <c r="B856" t="s">
        <v>331</v>
      </c>
      <c r="C856" s="10">
        <v>1.1477000000000002</v>
      </c>
    </row>
    <row r="857" spans="1:3" x14ac:dyDescent="0.3">
      <c r="A857" t="s">
        <v>106</v>
      </c>
      <c r="B857" t="s">
        <v>203</v>
      </c>
      <c r="C857" s="10">
        <v>1.2332000000000001</v>
      </c>
    </row>
    <row r="858" spans="1:3" x14ac:dyDescent="0.3">
      <c r="A858" t="s">
        <v>106</v>
      </c>
      <c r="B858" t="s">
        <v>797</v>
      </c>
      <c r="C858" s="10">
        <v>1.2332000000000001</v>
      </c>
    </row>
    <row r="859" spans="1:3" x14ac:dyDescent="0.3">
      <c r="A859" t="s">
        <v>106</v>
      </c>
      <c r="B859" t="s">
        <v>204</v>
      </c>
      <c r="C859" s="10">
        <v>1.0436000000000001</v>
      </c>
    </row>
    <row r="860" spans="1:3" x14ac:dyDescent="0.3">
      <c r="A860" t="s">
        <v>107</v>
      </c>
      <c r="B860" t="s">
        <v>271</v>
      </c>
      <c r="C860" s="10">
        <v>1.0477000000000001</v>
      </c>
    </row>
    <row r="861" spans="1:3" x14ac:dyDescent="0.3">
      <c r="A861" t="s">
        <v>107</v>
      </c>
      <c r="B861" t="s">
        <v>798</v>
      </c>
      <c r="C861" s="10">
        <v>0.8347</v>
      </c>
    </row>
    <row r="862" spans="1:3" x14ac:dyDescent="0.3">
      <c r="A862" t="s">
        <v>107</v>
      </c>
      <c r="B862" t="s">
        <v>799</v>
      </c>
      <c r="C862" s="10">
        <v>0.8347</v>
      </c>
    </row>
    <row r="863" spans="1:3" x14ac:dyDescent="0.3">
      <c r="A863" t="s">
        <v>107</v>
      </c>
      <c r="B863" t="s">
        <v>800</v>
      </c>
      <c r="C863" s="10">
        <v>0.8347</v>
      </c>
    </row>
    <row r="864" spans="1:3" x14ac:dyDescent="0.3">
      <c r="A864" t="s">
        <v>107</v>
      </c>
      <c r="B864" t="s">
        <v>801</v>
      </c>
      <c r="C864" s="10">
        <v>0.99420000000000008</v>
      </c>
    </row>
    <row r="865" spans="1:3" x14ac:dyDescent="0.3">
      <c r="A865" t="s">
        <v>107</v>
      </c>
      <c r="B865" t="s">
        <v>802</v>
      </c>
      <c r="C865" s="10">
        <v>0.82720000000000005</v>
      </c>
    </row>
    <row r="866" spans="1:3" x14ac:dyDescent="0.3">
      <c r="A866" t="s">
        <v>107</v>
      </c>
      <c r="B866" t="s">
        <v>803</v>
      </c>
      <c r="C866" s="10">
        <v>0.99140000000000006</v>
      </c>
    </row>
    <row r="867" spans="1:3" x14ac:dyDescent="0.3">
      <c r="A867" t="s">
        <v>107</v>
      </c>
      <c r="B867" t="s">
        <v>490</v>
      </c>
      <c r="C867" s="10">
        <v>0.8347</v>
      </c>
    </row>
    <row r="868" spans="1:3" x14ac:dyDescent="0.3">
      <c r="A868" t="s">
        <v>107</v>
      </c>
      <c r="B868" t="s">
        <v>804</v>
      </c>
      <c r="C868" s="10">
        <v>0.76350000000000007</v>
      </c>
    </row>
    <row r="869" spans="1:3" x14ac:dyDescent="0.3">
      <c r="A869" t="s">
        <v>107</v>
      </c>
      <c r="B869" t="s">
        <v>660</v>
      </c>
      <c r="C869" s="10">
        <v>0.95510000000000006</v>
      </c>
    </row>
    <row r="870" spans="1:3" x14ac:dyDescent="0.3">
      <c r="A870" t="s">
        <v>107</v>
      </c>
      <c r="B870" t="s">
        <v>805</v>
      </c>
      <c r="C870" s="10">
        <v>1.0643</v>
      </c>
    </row>
    <row r="871" spans="1:3" x14ac:dyDescent="0.3">
      <c r="A871" t="s">
        <v>107</v>
      </c>
      <c r="B871" t="s">
        <v>806</v>
      </c>
      <c r="C871" s="10">
        <v>0.99140000000000006</v>
      </c>
    </row>
    <row r="872" spans="1:3" x14ac:dyDescent="0.3">
      <c r="A872" t="s">
        <v>107</v>
      </c>
      <c r="B872" t="s">
        <v>356</v>
      </c>
      <c r="C872" s="10">
        <v>0.9415</v>
      </c>
    </row>
    <row r="873" spans="1:3" x14ac:dyDescent="0.3">
      <c r="A873" t="s">
        <v>107</v>
      </c>
      <c r="B873" t="s">
        <v>564</v>
      </c>
      <c r="C873" s="10">
        <v>0.96200000000000008</v>
      </c>
    </row>
    <row r="874" spans="1:3" x14ac:dyDescent="0.3">
      <c r="A874" t="s">
        <v>107</v>
      </c>
      <c r="B874" t="s">
        <v>807</v>
      </c>
      <c r="C874" s="10">
        <v>0.96200000000000008</v>
      </c>
    </row>
    <row r="875" spans="1:3" x14ac:dyDescent="0.3">
      <c r="A875" t="s">
        <v>107</v>
      </c>
      <c r="B875" t="s">
        <v>455</v>
      </c>
      <c r="C875" s="10">
        <v>1.1073</v>
      </c>
    </row>
    <row r="876" spans="1:3" x14ac:dyDescent="0.3">
      <c r="A876" t="s">
        <v>107</v>
      </c>
      <c r="B876" t="s">
        <v>702</v>
      </c>
      <c r="C876" s="10">
        <v>0.76740000000000008</v>
      </c>
    </row>
    <row r="877" spans="1:3" x14ac:dyDescent="0.3">
      <c r="A877" t="s">
        <v>107</v>
      </c>
      <c r="B877" t="s">
        <v>364</v>
      </c>
      <c r="C877" s="10">
        <v>0.8347</v>
      </c>
    </row>
    <row r="878" spans="1:3" x14ac:dyDescent="0.3">
      <c r="A878" t="s">
        <v>107</v>
      </c>
      <c r="B878" t="s">
        <v>222</v>
      </c>
      <c r="C878" s="10">
        <v>1.1058000000000001</v>
      </c>
    </row>
    <row r="879" spans="1:3" x14ac:dyDescent="0.3">
      <c r="A879" t="s">
        <v>107</v>
      </c>
      <c r="B879" t="s">
        <v>808</v>
      </c>
      <c r="C879" s="10">
        <v>0.85230000000000006</v>
      </c>
    </row>
    <row r="880" spans="1:3" x14ac:dyDescent="0.3">
      <c r="A880" t="s">
        <v>107</v>
      </c>
      <c r="B880" t="s">
        <v>666</v>
      </c>
      <c r="C880" s="10">
        <v>0.91850000000000009</v>
      </c>
    </row>
    <row r="881" spans="1:3" x14ac:dyDescent="0.3">
      <c r="A881" t="s">
        <v>107</v>
      </c>
      <c r="B881" t="s">
        <v>809</v>
      </c>
      <c r="C881" s="10">
        <v>0.97310000000000008</v>
      </c>
    </row>
    <row r="882" spans="1:3" x14ac:dyDescent="0.3">
      <c r="A882" t="s">
        <v>107</v>
      </c>
      <c r="B882" t="s">
        <v>810</v>
      </c>
      <c r="C882" s="10">
        <v>0.95510000000000006</v>
      </c>
    </row>
    <row r="883" spans="1:3" x14ac:dyDescent="0.3">
      <c r="A883" t="s">
        <v>107</v>
      </c>
      <c r="B883" t="s">
        <v>811</v>
      </c>
      <c r="C883" s="10">
        <v>0.85230000000000006</v>
      </c>
    </row>
    <row r="884" spans="1:3" x14ac:dyDescent="0.3">
      <c r="A884" t="s">
        <v>107</v>
      </c>
      <c r="B884" t="s">
        <v>812</v>
      </c>
      <c r="C884" s="10">
        <v>0.89060000000000006</v>
      </c>
    </row>
    <row r="885" spans="1:3" x14ac:dyDescent="0.3">
      <c r="A885" t="s">
        <v>107</v>
      </c>
      <c r="B885" t="s">
        <v>438</v>
      </c>
      <c r="C885" s="10">
        <v>0.77470000000000006</v>
      </c>
    </row>
    <row r="886" spans="1:3" x14ac:dyDescent="0.3">
      <c r="A886" t="s">
        <v>107</v>
      </c>
      <c r="B886" t="s">
        <v>383</v>
      </c>
      <c r="C886" s="10">
        <v>0.88130000000000008</v>
      </c>
    </row>
    <row r="887" spans="1:3" x14ac:dyDescent="0.3">
      <c r="A887" t="s">
        <v>107</v>
      </c>
      <c r="B887" t="s">
        <v>196</v>
      </c>
      <c r="C887" s="10">
        <v>0.99140000000000006</v>
      </c>
    </row>
    <row r="888" spans="1:3" x14ac:dyDescent="0.3">
      <c r="A888" t="s">
        <v>107</v>
      </c>
      <c r="B888" t="s">
        <v>813</v>
      </c>
      <c r="C888" s="10">
        <v>0.9415</v>
      </c>
    </row>
    <row r="889" spans="1:3" x14ac:dyDescent="0.3">
      <c r="A889" t="s">
        <v>107</v>
      </c>
      <c r="B889" t="s">
        <v>814</v>
      </c>
      <c r="C889" s="10">
        <v>0.95510000000000006</v>
      </c>
    </row>
    <row r="890" spans="1:3" x14ac:dyDescent="0.3">
      <c r="A890" t="s">
        <v>107</v>
      </c>
      <c r="B890" t="s">
        <v>229</v>
      </c>
      <c r="C890" s="10">
        <v>0.96200000000000008</v>
      </c>
    </row>
    <row r="891" spans="1:3" x14ac:dyDescent="0.3">
      <c r="A891" t="s">
        <v>107</v>
      </c>
      <c r="B891" t="s">
        <v>815</v>
      </c>
      <c r="C891" s="10">
        <v>1.1073</v>
      </c>
    </row>
    <row r="892" spans="1:3" x14ac:dyDescent="0.3">
      <c r="A892" t="s">
        <v>107</v>
      </c>
      <c r="B892" t="s">
        <v>391</v>
      </c>
      <c r="C892" s="10">
        <v>1.089</v>
      </c>
    </row>
    <row r="893" spans="1:3" x14ac:dyDescent="0.3">
      <c r="A893" t="s">
        <v>107</v>
      </c>
      <c r="B893" t="s">
        <v>203</v>
      </c>
      <c r="C893" s="10">
        <v>0.8347</v>
      </c>
    </row>
    <row r="894" spans="1:3" x14ac:dyDescent="0.3">
      <c r="A894" t="s">
        <v>107</v>
      </c>
      <c r="B894" t="s">
        <v>816</v>
      </c>
      <c r="C894" s="10">
        <v>0.8347</v>
      </c>
    </row>
    <row r="895" spans="1:3" x14ac:dyDescent="0.3">
      <c r="A895" t="s">
        <v>107</v>
      </c>
      <c r="B895" t="s">
        <v>817</v>
      </c>
      <c r="C895" s="10">
        <v>0.85230000000000006</v>
      </c>
    </row>
    <row r="896" spans="1:3" x14ac:dyDescent="0.3">
      <c r="A896" t="s">
        <v>107</v>
      </c>
      <c r="B896" t="s">
        <v>567</v>
      </c>
      <c r="C896" s="10">
        <v>0.9497000000000001</v>
      </c>
    </row>
    <row r="897" spans="1:3" x14ac:dyDescent="0.3">
      <c r="A897" t="s">
        <v>107</v>
      </c>
      <c r="B897" t="s">
        <v>204</v>
      </c>
      <c r="C897" s="10">
        <v>0.81530000000000002</v>
      </c>
    </row>
    <row r="898" spans="1:3" x14ac:dyDescent="0.3">
      <c r="A898" t="s">
        <v>108</v>
      </c>
      <c r="B898" t="s">
        <v>818</v>
      </c>
      <c r="C898" s="10">
        <v>0.39490000000000003</v>
      </c>
    </row>
    <row r="899" spans="1:3" x14ac:dyDescent="0.3">
      <c r="A899" t="s">
        <v>108</v>
      </c>
      <c r="B899" t="s">
        <v>819</v>
      </c>
      <c r="C899" s="10">
        <v>0.39490000000000003</v>
      </c>
    </row>
    <row r="900" spans="1:3" x14ac:dyDescent="0.3">
      <c r="A900" t="s">
        <v>108</v>
      </c>
      <c r="B900" t="s">
        <v>820</v>
      </c>
      <c r="C900" s="10">
        <v>0.39490000000000003</v>
      </c>
    </row>
    <row r="901" spans="1:3" x14ac:dyDescent="0.3">
      <c r="A901" t="s">
        <v>108</v>
      </c>
      <c r="B901" t="s">
        <v>821</v>
      </c>
      <c r="C901" s="10">
        <v>0.39490000000000003</v>
      </c>
    </row>
    <row r="902" spans="1:3" x14ac:dyDescent="0.3">
      <c r="A902" t="s">
        <v>108</v>
      </c>
      <c r="B902" t="s">
        <v>822</v>
      </c>
      <c r="C902" s="10">
        <v>0.39490000000000003</v>
      </c>
    </row>
    <row r="903" spans="1:3" x14ac:dyDescent="0.3">
      <c r="A903" t="s">
        <v>108</v>
      </c>
      <c r="B903" t="s">
        <v>823</v>
      </c>
      <c r="C903" s="10">
        <v>0.39490000000000003</v>
      </c>
    </row>
    <row r="904" spans="1:3" x14ac:dyDescent="0.3">
      <c r="A904" t="s">
        <v>108</v>
      </c>
      <c r="B904" t="s">
        <v>824</v>
      </c>
      <c r="C904" s="10">
        <v>0.39490000000000003</v>
      </c>
    </row>
    <row r="905" spans="1:3" x14ac:dyDescent="0.3">
      <c r="A905" t="s">
        <v>108</v>
      </c>
      <c r="B905" t="s">
        <v>825</v>
      </c>
      <c r="C905" s="10">
        <v>0.39490000000000003</v>
      </c>
    </row>
    <row r="906" spans="1:3" x14ac:dyDescent="0.3">
      <c r="A906" t="s">
        <v>108</v>
      </c>
      <c r="B906" t="s">
        <v>826</v>
      </c>
      <c r="C906" s="10">
        <v>0.39490000000000003</v>
      </c>
    </row>
    <row r="907" spans="1:3" x14ac:dyDescent="0.3">
      <c r="A907" t="s">
        <v>108</v>
      </c>
      <c r="B907" t="s">
        <v>827</v>
      </c>
      <c r="C907" s="10">
        <v>0.39490000000000003</v>
      </c>
    </row>
    <row r="908" spans="1:3" x14ac:dyDescent="0.3">
      <c r="A908" t="s">
        <v>108</v>
      </c>
      <c r="B908" t="s">
        <v>828</v>
      </c>
      <c r="C908" s="10">
        <v>0.39490000000000003</v>
      </c>
    </row>
    <row r="909" spans="1:3" x14ac:dyDescent="0.3">
      <c r="A909" t="s">
        <v>108</v>
      </c>
      <c r="B909" t="s">
        <v>829</v>
      </c>
      <c r="C909" s="10">
        <v>0.39490000000000003</v>
      </c>
    </row>
    <row r="910" spans="1:3" x14ac:dyDescent="0.3">
      <c r="A910" t="s">
        <v>108</v>
      </c>
      <c r="B910" t="s">
        <v>830</v>
      </c>
      <c r="C910" s="10">
        <v>0.39490000000000003</v>
      </c>
    </row>
    <row r="911" spans="1:3" x14ac:dyDescent="0.3">
      <c r="A911" t="s">
        <v>108</v>
      </c>
      <c r="B911" t="s">
        <v>831</v>
      </c>
      <c r="C911" s="10">
        <v>0.39490000000000003</v>
      </c>
    </row>
    <row r="912" spans="1:3" x14ac:dyDescent="0.3">
      <c r="A912" t="s">
        <v>108</v>
      </c>
      <c r="B912" t="s">
        <v>832</v>
      </c>
      <c r="C912" s="10">
        <v>0.39490000000000003</v>
      </c>
    </row>
    <row r="913" spans="1:3" x14ac:dyDescent="0.3">
      <c r="A913" t="s">
        <v>108</v>
      </c>
      <c r="B913" t="s">
        <v>833</v>
      </c>
      <c r="C913" s="10">
        <v>0.39490000000000003</v>
      </c>
    </row>
    <row r="914" spans="1:3" x14ac:dyDescent="0.3">
      <c r="A914" t="s">
        <v>108</v>
      </c>
      <c r="B914" t="s">
        <v>834</v>
      </c>
      <c r="C914" s="10">
        <v>0.39490000000000003</v>
      </c>
    </row>
    <row r="915" spans="1:3" x14ac:dyDescent="0.3">
      <c r="A915" t="s">
        <v>108</v>
      </c>
      <c r="B915" t="s">
        <v>835</v>
      </c>
      <c r="C915" s="10">
        <v>0.39490000000000003</v>
      </c>
    </row>
    <row r="916" spans="1:3" x14ac:dyDescent="0.3">
      <c r="A916" t="s">
        <v>108</v>
      </c>
      <c r="B916" t="s">
        <v>836</v>
      </c>
      <c r="C916" s="10">
        <v>0.39490000000000003</v>
      </c>
    </row>
    <row r="917" spans="1:3" x14ac:dyDescent="0.3">
      <c r="A917" t="s">
        <v>108</v>
      </c>
      <c r="B917" t="s">
        <v>837</v>
      </c>
      <c r="C917" s="10">
        <v>0.39490000000000003</v>
      </c>
    </row>
    <row r="918" spans="1:3" x14ac:dyDescent="0.3">
      <c r="A918" t="s">
        <v>108</v>
      </c>
      <c r="B918" t="s">
        <v>838</v>
      </c>
      <c r="C918" s="10">
        <v>0.39490000000000003</v>
      </c>
    </row>
    <row r="919" spans="1:3" x14ac:dyDescent="0.3">
      <c r="A919" t="s">
        <v>108</v>
      </c>
      <c r="B919" t="s">
        <v>839</v>
      </c>
      <c r="C919" s="10">
        <v>0.39490000000000003</v>
      </c>
    </row>
    <row r="920" spans="1:3" x14ac:dyDescent="0.3">
      <c r="A920" t="s">
        <v>108</v>
      </c>
      <c r="B920" t="s">
        <v>840</v>
      </c>
      <c r="C920" s="10">
        <v>0.39490000000000003</v>
      </c>
    </row>
    <row r="921" spans="1:3" x14ac:dyDescent="0.3">
      <c r="A921" t="s">
        <v>108</v>
      </c>
      <c r="B921" t="s">
        <v>841</v>
      </c>
      <c r="C921" s="10">
        <v>0.39490000000000003</v>
      </c>
    </row>
    <row r="922" spans="1:3" x14ac:dyDescent="0.3">
      <c r="A922" t="s">
        <v>108</v>
      </c>
      <c r="B922" t="s">
        <v>842</v>
      </c>
      <c r="C922" s="10">
        <v>0.39490000000000003</v>
      </c>
    </row>
    <row r="923" spans="1:3" x14ac:dyDescent="0.3">
      <c r="A923" t="s">
        <v>108</v>
      </c>
      <c r="B923" t="s">
        <v>843</v>
      </c>
      <c r="C923" s="10">
        <v>0.39490000000000003</v>
      </c>
    </row>
    <row r="924" spans="1:3" x14ac:dyDescent="0.3">
      <c r="A924" t="s">
        <v>108</v>
      </c>
      <c r="B924" t="s">
        <v>844</v>
      </c>
      <c r="C924" s="10">
        <v>0.39490000000000003</v>
      </c>
    </row>
    <row r="925" spans="1:3" x14ac:dyDescent="0.3">
      <c r="A925" t="s">
        <v>108</v>
      </c>
      <c r="B925" t="s">
        <v>845</v>
      </c>
      <c r="C925" s="10">
        <v>0.39490000000000003</v>
      </c>
    </row>
    <row r="926" spans="1:3" x14ac:dyDescent="0.3">
      <c r="A926" t="s">
        <v>108</v>
      </c>
      <c r="B926" t="s">
        <v>846</v>
      </c>
      <c r="C926" s="10">
        <v>0.39490000000000003</v>
      </c>
    </row>
    <row r="927" spans="1:3" x14ac:dyDescent="0.3">
      <c r="A927" t="s">
        <v>108</v>
      </c>
      <c r="B927" t="s">
        <v>847</v>
      </c>
      <c r="C927" s="10">
        <v>0.39490000000000003</v>
      </c>
    </row>
    <row r="928" spans="1:3" x14ac:dyDescent="0.3">
      <c r="A928" t="s">
        <v>108</v>
      </c>
      <c r="B928" t="s">
        <v>848</v>
      </c>
      <c r="C928" s="10">
        <v>0.39490000000000003</v>
      </c>
    </row>
    <row r="929" spans="1:3" x14ac:dyDescent="0.3">
      <c r="A929" t="s">
        <v>108</v>
      </c>
      <c r="B929" t="s">
        <v>849</v>
      </c>
      <c r="C929" s="10">
        <v>0.39490000000000003</v>
      </c>
    </row>
    <row r="930" spans="1:3" x14ac:dyDescent="0.3">
      <c r="A930" t="s">
        <v>108</v>
      </c>
      <c r="B930" t="s">
        <v>850</v>
      </c>
      <c r="C930" s="10">
        <v>0.39490000000000003</v>
      </c>
    </row>
    <row r="931" spans="1:3" x14ac:dyDescent="0.3">
      <c r="A931" t="s">
        <v>108</v>
      </c>
      <c r="B931" t="s">
        <v>851</v>
      </c>
      <c r="C931" s="10">
        <v>0.39490000000000003</v>
      </c>
    </row>
    <row r="932" spans="1:3" x14ac:dyDescent="0.3">
      <c r="A932" t="s">
        <v>108</v>
      </c>
      <c r="B932" t="s">
        <v>852</v>
      </c>
      <c r="C932" s="10">
        <v>0.39490000000000003</v>
      </c>
    </row>
    <row r="933" spans="1:3" x14ac:dyDescent="0.3">
      <c r="A933" t="s">
        <v>108</v>
      </c>
      <c r="B933" t="s">
        <v>853</v>
      </c>
      <c r="C933" s="10">
        <v>0.39490000000000003</v>
      </c>
    </row>
    <row r="934" spans="1:3" x14ac:dyDescent="0.3">
      <c r="A934" t="s">
        <v>108</v>
      </c>
      <c r="B934" t="s">
        <v>854</v>
      </c>
      <c r="C934" s="10">
        <v>0.39490000000000003</v>
      </c>
    </row>
    <row r="935" spans="1:3" x14ac:dyDescent="0.3">
      <c r="A935" t="s">
        <v>108</v>
      </c>
      <c r="B935" t="s">
        <v>855</v>
      </c>
      <c r="C935" s="10">
        <v>0.39490000000000003</v>
      </c>
    </row>
    <row r="936" spans="1:3" x14ac:dyDescent="0.3">
      <c r="A936" t="s">
        <v>108</v>
      </c>
      <c r="B936" t="s">
        <v>856</v>
      </c>
      <c r="C936" s="10">
        <v>0.39490000000000003</v>
      </c>
    </row>
    <row r="937" spans="1:3" x14ac:dyDescent="0.3">
      <c r="A937" t="s">
        <v>108</v>
      </c>
      <c r="B937" t="s">
        <v>857</v>
      </c>
      <c r="C937" s="10">
        <v>0.37920000000000004</v>
      </c>
    </row>
    <row r="938" spans="1:3" x14ac:dyDescent="0.3">
      <c r="A938" t="s">
        <v>108</v>
      </c>
      <c r="B938" t="s">
        <v>858</v>
      </c>
      <c r="C938" s="10">
        <v>0.31320000000000003</v>
      </c>
    </row>
    <row r="939" spans="1:3" x14ac:dyDescent="0.3">
      <c r="A939" t="s">
        <v>108</v>
      </c>
      <c r="B939" t="s">
        <v>859</v>
      </c>
      <c r="C939" s="10">
        <v>0.31320000000000003</v>
      </c>
    </row>
    <row r="940" spans="1:3" x14ac:dyDescent="0.3">
      <c r="A940" t="s">
        <v>108</v>
      </c>
      <c r="B940" t="s">
        <v>860</v>
      </c>
      <c r="C940" s="10">
        <v>0.39490000000000003</v>
      </c>
    </row>
    <row r="941" spans="1:3" x14ac:dyDescent="0.3">
      <c r="A941" t="s">
        <v>108</v>
      </c>
      <c r="B941" t="s">
        <v>861</v>
      </c>
      <c r="C941" s="10">
        <v>0.31320000000000003</v>
      </c>
    </row>
    <row r="942" spans="1:3" x14ac:dyDescent="0.3">
      <c r="A942" t="s">
        <v>108</v>
      </c>
      <c r="B942" t="s">
        <v>862</v>
      </c>
      <c r="C942" s="10">
        <v>0.34460000000000002</v>
      </c>
    </row>
    <row r="943" spans="1:3" x14ac:dyDescent="0.3">
      <c r="A943" t="s">
        <v>108</v>
      </c>
      <c r="B943" t="s">
        <v>863</v>
      </c>
      <c r="C943" s="10">
        <v>0.41320000000000001</v>
      </c>
    </row>
    <row r="944" spans="1:3" x14ac:dyDescent="0.3">
      <c r="A944" t="s">
        <v>108</v>
      </c>
      <c r="B944" t="s">
        <v>864</v>
      </c>
      <c r="C944" s="10">
        <v>0.4224</v>
      </c>
    </row>
    <row r="945" spans="1:3" x14ac:dyDescent="0.3">
      <c r="A945" t="s">
        <v>108</v>
      </c>
      <c r="B945" t="s">
        <v>865</v>
      </c>
      <c r="C945" s="10">
        <v>0.34460000000000002</v>
      </c>
    </row>
    <row r="946" spans="1:3" x14ac:dyDescent="0.3">
      <c r="A946" t="s">
        <v>108</v>
      </c>
      <c r="B946" t="s">
        <v>866</v>
      </c>
      <c r="C946" s="10">
        <v>0.34570000000000001</v>
      </c>
    </row>
    <row r="947" spans="1:3" x14ac:dyDescent="0.3">
      <c r="A947" t="s">
        <v>108</v>
      </c>
      <c r="B947" t="s">
        <v>867</v>
      </c>
      <c r="C947" s="10">
        <v>0.41320000000000001</v>
      </c>
    </row>
    <row r="948" spans="1:3" x14ac:dyDescent="0.3">
      <c r="A948" t="s">
        <v>108</v>
      </c>
      <c r="B948" t="s">
        <v>868</v>
      </c>
      <c r="C948" s="10">
        <v>0.34570000000000001</v>
      </c>
    </row>
    <row r="949" spans="1:3" x14ac:dyDescent="0.3">
      <c r="A949" t="s">
        <v>108</v>
      </c>
      <c r="B949" t="s">
        <v>869</v>
      </c>
      <c r="C949" s="10">
        <v>0.34460000000000002</v>
      </c>
    </row>
    <row r="950" spans="1:3" x14ac:dyDescent="0.3">
      <c r="A950" t="s">
        <v>108</v>
      </c>
      <c r="B950" t="s">
        <v>870</v>
      </c>
      <c r="C950" s="10">
        <v>0.36649999999999999</v>
      </c>
    </row>
    <row r="951" spans="1:3" x14ac:dyDescent="0.3">
      <c r="A951" t="s">
        <v>108</v>
      </c>
      <c r="B951" t="s">
        <v>871</v>
      </c>
      <c r="C951" s="10">
        <v>0.31320000000000003</v>
      </c>
    </row>
    <row r="952" spans="1:3" x14ac:dyDescent="0.3">
      <c r="A952" t="s">
        <v>108</v>
      </c>
      <c r="B952" t="s">
        <v>872</v>
      </c>
      <c r="C952" s="10">
        <v>0.37920000000000004</v>
      </c>
    </row>
    <row r="953" spans="1:3" x14ac:dyDescent="0.3">
      <c r="A953" t="s">
        <v>108</v>
      </c>
      <c r="B953" t="s">
        <v>873</v>
      </c>
      <c r="C953" s="10">
        <v>0.4224</v>
      </c>
    </row>
    <row r="954" spans="1:3" x14ac:dyDescent="0.3">
      <c r="A954" t="s">
        <v>108</v>
      </c>
      <c r="B954" t="s">
        <v>874</v>
      </c>
      <c r="C954" s="10">
        <v>0.31320000000000003</v>
      </c>
    </row>
    <row r="955" spans="1:3" x14ac:dyDescent="0.3">
      <c r="A955" t="s">
        <v>108</v>
      </c>
      <c r="B955" t="s">
        <v>875</v>
      </c>
      <c r="C955" s="10">
        <v>0.36649999999999999</v>
      </c>
    </row>
    <row r="956" spans="1:3" x14ac:dyDescent="0.3">
      <c r="A956" t="s">
        <v>108</v>
      </c>
      <c r="B956" t="s">
        <v>876</v>
      </c>
      <c r="C956" s="10">
        <v>0.36649999999999999</v>
      </c>
    </row>
    <row r="957" spans="1:3" x14ac:dyDescent="0.3">
      <c r="A957" t="s">
        <v>108</v>
      </c>
      <c r="B957" t="s">
        <v>877</v>
      </c>
      <c r="C957" s="10">
        <v>0.31320000000000003</v>
      </c>
    </row>
    <row r="958" spans="1:3" x14ac:dyDescent="0.3">
      <c r="A958" t="s">
        <v>108</v>
      </c>
      <c r="B958" t="s">
        <v>878</v>
      </c>
      <c r="C958" s="10">
        <v>0.41320000000000001</v>
      </c>
    </row>
    <row r="959" spans="1:3" x14ac:dyDescent="0.3">
      <c r="A959" t="s">
        <v>108</v>
      </c>
      <c r="B959" t="s">
        <v>879</v>
      </c>
      <c r="C959" s="10">
        <v>0.34570000000000001</v>
      </c>
    </row>
    <row r="960" spans="1:3" x14ac:dyDescent="0.3">
      <c r="A960" t="s">
        <v>108</v>
      </c>
      <c r="B960" t="s">
        <v>880</v>
      </c>
      <c r="C960" s="10">
        <v>0.37920000000000004</v>
      </c>
    </row>
    <row r="961" spans="1:3" x14ac:dyDescent="0.3">
      <c r="A961" t="s">
        <v>108</v>
      </c>
      <c r="B961" t="s">
        <v>881</v>
      </c>
      <c r="C961" s="10">
        <v>0.34460000000000002</v>
      </c>
    </row>
    <row r="962" spans="1:3" x14ac:dyDescent="0.3">
      <c r="A962" t="s">
        <v>108</v>
      </c>
      <c r="B962" t="s">
        <v>882</v>
      </c>
      <c r="C962" s="10">
        <v>0.31320000000000003</v>
      </c>
    </row>
    <row r="963" spans="1:3" x14ac:dyDescent="0.3">
      <c r="A963" t="s">
        <v>108</v>
      </c>
      <c r="B963" t="s">
        <v>883</v>
      </c>
      <c r="C963" s="10">
        <v>0.4224</v>
      </c>
    </row>
    <row r="964" spans="1:3" x14ac:dyDescent="0.3">
      <c r="A964" t="s">
        <v>108</v>
      </c>
      <c r="B964" t="s">
        <v>884</v>
      </c>
      <c r="C964" s="10">
        <v>0.4224</v>
      </c>
    </row>
    <row r="965" spans="1:3" x14ac:dyDescent="0.3">
      <c r="A965" t="s">
        <v>108</v>
      </c>
      <c r="B965" t="s">
        <v>885</v>
      </c>
      <c r="C965" s="10">
        <v>0.31320000000000003</v>
      </c>
    </row>
    <row r="966" spans="1:3" x14ac:dyDescent="0.3">
      <c r="A966" t="s">
        <v>108</v>
      </c>
      <c r="B966" t="s">
        <v>886</v>
      </c>
      <c r="C966" s="10">
        <v>0.31320000000000003</v>
      </c>
    </row>
    <row r="967" spans="1:3" x14ac:dyDescent="0.3">
      <c r="A967" t="s">
        <v>108</v>
      </c>
      <c r="B967" t="s">
        <v>887</v>
      </c>
      <c r="C967" s="10">
        <v>0.37920000000000004</v>
      </c>
    </row>
    <row r="968" spans="1:3" x14ac:dyDescent="0.3">
      <c r="A968" t="s">
        <v>108</v>
      </c>
      <c r="B968" t="s">
        <v>888</v>
      </c>
      <c r="C968" s="10">
        <v>0.34570000000000001</v>
      </c>
    </row>
    <row r="969" spans="1:3" x14ac:dyDescent="0.3">
      <c r="A969" t="s">
        <v>889</v>
      </c>
      <c r="B969" t="s">
        <v>204</v>
      </c>
      <c r="C969" s="10">
        <v>0.4047</v>
      </c>
    </row>
    <row r="970" spans="1:3" x14ac:dyDescent="0.3">
      <c r="A970" t="s">
        <v>109</v>
      </c>
      <c r="B970" t="s">
        <v>585</v>
      </c>
      <c r="C970" s="10">
        <v>1.0262</v>
      </c>
    </row>
    <row r="971" spans="1:3" x14ac:dyDescent="0.3">
      <c r="A971" t="s">
        <v>109</v>
      </c>
      <c r="B971" t="s">
        <v>294</v>
      </c>
      <c r="C971" s="10">
        <v>1.0262</v>
      </c>
    </row>
    <row r="972" spans="1:3" x14ac:dyDescent="0.3">
      <c r="A972" t="s">
        <v>109</v>
      </c>
      <c r="B972" t="s">
        <v>890</v>
      </c>
      <c r="C972" s="10">
        <v>1.0262</v>
      </c>
    </row>
    <row r="973" spans="1:3" x14ac:dyDescent="0.3">
      <c r="A973" t="s">
        <v>109</v>
      </c>
      <c r="B973" t="s">
        <v>891</v>
      </c>
      <c r="C973" s="10">
        <v>1.0262</v>
      </c>
    </row>
    <row r="974" spans="1:3" x14ac:dyDescent="0.3">
      <c r="A974" t="s">
        <v>109</v>
      </c>
      <c r="B974" t="s">
        <v>203</v>
      </c>
      <c r="C974" s="10">
        <v>1.0262</v>
      </c>
    </row>
    <row r="975" spans="1:3" x14ac:dyDescent="0.3">
      <c r="A975" t="s">
        <v>892</v>
      </c>
      <c r="B975" t="s">
        <v>204</v>
      </c>
      <c r="C975" s="10" t="s">
        <v>298</v>
      </c>
    </row>
    <row r="976" spans="1:3" x14ac:dyDescent="0.3">
      <c r="A976" t="s">
        <v>110</v>
      </c>
      <c r="B976" t="s">
        <v>893</v>
      </c>
      <c r="C976" s="10">
        <v>0.86310000000000009</v>
      </c>
    </row>
    <row r="977" spans="1:3" x14ac:dyDescent="0.3">
      <c r="A977" t="s">
        <v>110</v>
      </c>
      <c r="B977" t="s">
        <v>894</v>
      </c>
      <c r="C977" s="10">
        <v>0.88390000000000002</v>
      </c>
    </row>
    <row r="978" spans="1:3" x14ac:dyDescent="0.3">
      <c r="A978" t="s">
        <v>110</v>
      </c>
      <c r="B978" t="s">
        <v>895</v>
      </c>
      <c r="C978" s="10">
        <v>0.81320000000000003</v>
      </c>
    </row>
    <row r="979" spans="1:3" x14ac:dyDescent="0.3">
      <c r="A979" t="s">
        <v>110</v>
      </c>
      <c r="B979" t="s">
        <v>896</v>
      </c>
      <c r="C979" s="10">
        <v>0.9245000000000001</v>
      </c>
    </row>
    <row r="980" spans="1:3" x14ac:dyDescent="0.3">
      <c r="A980" t="s">
        <v>110</v>
      </c>
      <c r="B980" t="s">
        <v>178</v>
      </c>
      <c r="C980" s="10">
        <v>0.86240000000000006</v>
      </c>
    </row>
    <row r="981" spans="1:3" x14ac:dyDescent="0.3">
      <c r="A981" t="s">
        <v>110</v>
      </c>
      <c r="B981" t="s">
        <v>897</v>
      </c>
      <c r="C981" s="10">
        <v>0.9245000000000001</v>
      </c>
    </row>
    <row r="982" spans="1:3" x14ac:dyDescent="0.3">
      <c r="A982" t="s">
        <v>110</v>
      </c>
      <c r="B982" t="s">
        <v>806</v>
      </c>
      <c r="C982" s="10">
        <v>0.94930000000000003</v>
      </c>
    </row>
    <row r="983" spans="1:3" x14ac:dyDescent="0.3">
      <c r="A983" t="s">
        <v>110</v>
      </c>
      <c r="B983" t="s">
        <v>898</v>
      </c>
      <c r="C983" s="10">
        <v>0.71710000000000007</v>
      </c>
    </row>
    <row r="984" spans="1:3" x14ac:dyDescent="0.3">
      <c r="A984" t="s">
        <v>110</v>
      </c>
      <c r="B984" t="s">
        <v>899</v>
      </c>
      <c r="C984" s="10">
        <v>0.79880000000000007</v>
      </c>
    </row>
    <row r="985" spans="1:3" x14ac:dyDescent="0.3">
      <c r="A985" t="s">
        <v>110</v>
      </c>
      <c r="B985" t="s">
        <v>900</v>
      </c>
      <c r="C985" s="10">
        <v>0.9245000000000001</v>
      </c>
    </row>
    <row r="986" spans="1:3" x14ac:dyDescent="0.3">
      <c r="A986" t="s">
        <v>110</v>
      </c>
      <c r="B986" t="s">
        <v>901</v>
      </c>
      <c r="C986" s="10">
        <v>0.86310000000000009</v>
      </c>
    </row>
    <row r="987" spans="1:3" x14ac:dyDescent="0.3">
      <c r="A987" t="s">
        <v>110</v>
      </c>
      <c r="B987" t="s">
        <v>287</v>
      </c>
      <c r="C987" s="10">
        <v>0.86240000000000006</v>
      </c>
    </row>
    <row r="988" spans="1:3" x14ac:dyDescent="0.3">
      <c r="A988" t="s">
        <v>110</v>
      </c>
      <c r="B988" t="s">
        <v>902</v>
      </c>
      <c r="C988" s="10">
        <v>0.79880000000000007</v>
      </c>
    </row>
    <row r="989" spans="1:3" x14ac:dyDescent="0.3">
      <c r="A989" t="s">
        <v>110</v>
      </c>
      <c r="B989" t="s">
        <v>903</v>
      </c>
      <c r="C989" s="10">
        <v>0.88390000000000002</v>
      </c>
    </row>
    <row r="990" spans="1:3" x14ac:dyDescent="0.3">
      <c r="A990" t="s">
        <v>110</v>
      </c>
      <c r="B990" t="s">
        <v>904</v>
      </c>
      <c r="C990" s="10">
        <v>0.85600000000000009</v>
      </c>
    </row>
    <row r="991" spans="1:3" x14ac:dyDescent="0.3">
      <c r="A991" t="s">
        <v>110</v>
      </c>
      <c r="B991" t="s">
        <v>374</v>
      </c>
      <c r="C991" s="10">
        <v>0.81320000000000003</v>
      </c>
    </row>
    <row r="992" spans="1:3" x14ac:dyDescent="0.3">
      <c r="A992" t="s">
        <v>110</v>
      </c>
      <c r="B992" t="s">
        <v>905</v>
      </c>
      <c r="C992" s="10">
        <v>0.86240000000000006</v>
      </c>
    </row>
    <row r="993" spans="1:3" x14ac:dyDescent="0.3">
      <c r="A993" t="s">
        <v>110</v>
      </c>
      <c r="B993" t="s">
        <v>666</v>
      </c>
      <c r="C993" s="10">
        <v>0.94930000000000003</v>
      </c>
    </row>
    <row r="994" spans="1:3" x14ac:dyDescent="0.3">
      <c r="A994" t="s">
        <v>110</v>
      </c>
      <c r="B994" t="s">
        <v>906</v>
      </c>
      <c r="C994" s="10">
        <v>0.88390000000000002</v>
      </c>
    </row>
    <row r="995" spans="1:3" x14ac:dyDescent="0.3">
      <c r="A995" t="s">
        <v>110</v>
      </c>
      <c r="B995" t="s">
        <v>907</v>
      </c>
      <c r="C995" s="10">
        <v>0.86240000000000006</v>
      </c>
    </row>
    <row r="996" spans="1:3" x14ac:dyDescent="0.3">
      <c r="A996" t="s">
        <v>110</v>
      </c>
      <c r="B996" t="s">
        <v>198</v>
      </c>
      <c r="C996" s="10">
        <v>0.88390000000000002</v>
      </c>
    </row>
    <row r="997" spans="1:3" x14ac:dyDescent="0.3">
      <c r="A997" t="s">
        <v>110</v>
      </c>
      <c r="B997" t="s">
        <v>773</v>
      </c>
      <c r="C997" s="10">
        <v>0.86240000000000006</v>
      </c>
    </row>
    <row r="998" spans="1:3" x14ac:dyDescent="0.3">
      <c r="A998" t="s">
        <v>110</v>
      </c>
      <c r="B998" t="s">
        <v>908</v>
      </c>
      <c r="C998" s="10">
        <v>0.86240000000000006</v>
      </c>
    </row>
    <row r="999" spans="1:3" x14ac:dyDescent="0.3">
      <c r="A999" t="s">
        <v>110</v>
      </c>
      <c r="B999" t="s">
        <v>909</v>
      </c>
      <c r="C999" s="10">
        <v>0.87360000000000004</v>
      </c>
    </row>
    <row r="1000" spans="1:3" x14ac:dyDescent="0.3">
      <c r="A1000" t="s">
        <v>110</v>
      </c>
      <c r="B1000" t="s">
        <v>337</v>
      </c>
      <c r="C1000" s="10">
        <v>0.71710000000000007</v>
      </c>
    </row>
    <row r="1001" spans="1:3" x14ac:dyDescent="0.3">
      <c r="A1001" t="s">
        <v>110</v>
      </c>
      <c r="B1001" t="s">
        <v>567</v>
      </c>
      <c r="C1001" s="10">
        <v>0.94930000000000003</v>
      </c>
    </row>
    <row r="1002" spans="1:3" x14ac:dyDescent="0.3">
      <c r="A1002" t="s">
        <v>110</v>
      </c>
      <c r="B1002" t="s">
        <v>204</v>
      </c>
      <c r="C1002" s="10">
        <v>0.82069999999999999</v>
      </c>
    </row>
    <row r="1003" spans="1:3" x14ac:dyDescent="0.3">
      <c r="A1003" t="s">
        <v>111</v>
      </c>
      <c r="B1003" t="s">
        <v>225</v>
      </c>
      <c r="C1003" s="10">
        <v>0.80720000000000003</v>
      </c>
    </row>
    <row r="1004" spans="1:3" x14ac:dyDescent="0.3">
      <c r="A1004" t="s">
        <v>111</v>
      </c>
      <c r="B1004" t="s">
        <v>910</v>
      </c>
      <c r="C1004" s="10">
        <v>0.80720000000000003</v>
      </c>
    </row>
    <row r="1005" spans="1:3" x14ac:dyDescent="0.3">
      <c r="A1005" t="s">
        <v>111</v>
      </c>
      <c r="B1005" t="s">
        <v>520</v>
      </c>
      <c r="C1005" s="10">
        <v>0.85920000000000007</v>
      </c>
    </row>
    <row r="1006" spans="1:3" x14ac:dyDescent="0.3">
      <c r="A1006" t="s">
        <v>111</v>
      </c>
      <c r="B1006" t="s">
        <v>911</v>
      </c>
      <c r="C1006" s="10">
        <v>0.80720000000000003</v>
      </c>
    </row>
    <row r="1007" spans="1:3" x14ac:dyDescent="0.3">
      <c r="A1007" t="s">
        <v>111</v>
      </c>
      <c r="B1007" t="s">
        <v>912</v>
      </c>
      <c r="C1007" s="10">
        <v>0.85920000000000007</v>
      </c>
    </row>
    <row r="1008" spans="1:3" x14ac:dyDescent="0.3">
      <c r="A1008" t="s">
        <v>111</v>
      </c>
      <c r="B1008" t="s">
        <v>913</v>
      </c>
      <c r="C1008" s="10">
        <v>0.80720000000000003</v>
      </c>
    </row>
    <row r="1009" spans="1:3" x14ac:dyDescent="0.3">
      <c r="A1009" t="s">
        <v>111</v>
      </c>
      <c r="B1009" t="s">
        <v>471</v>
      </c>
      <c r="C1009" s="10">
        <v>0.83990000000000009</v>
      </c>
    </row>
    <row r="1010" spans="1:3" x14ac:dyDescent="0.3">
      <c r="A1010" t="s">
        <v>111</v>
      </c>
      <c r="B1010" t="s">
        <v>204</v>
      </c>
      <c r="C1010" s="10">
        <v>0.78739999999999999</v>
      </c>
    </row>
    <row r="1011" spans="1:3" x14ac:dyDescent="0.3">
      <c r="A1011" t="s">
        <v>112</v>
      </c>
      <c r="B1011" t="s">
        <v>894</v>
      </c>
      <c r="C1011" s="10">
        <v>0.71279999999999999</v>
      </c>
    </row>
    <row r="1012" spans="1:3" x14ac:dyDescent="0.3">
      <c r="A1012" t="s">
        <v>112</v>
      </c>
      <c r="B1012" t="s">
        <v>176</v>
      </c>
      <c r="C1012" s="10">
        <v>0.71279999999999999</v>
      </c>
    </row>
    <row r="1013" spans="1:3" x14ac:dyDescent="0.3">
      <c r="A1013" t="s">
        <v>112</v>
      </c>
      <c r="B1013" t="s">
        <v>914</v>
      </c>
      <c r="C1013" s="10">
        <v>0.73930000000000007</v>
      </c>
    </row>
    <row r="1014" spans="1:3" x14ac:dyDescent="0.3">
      <c r="A1014" t="s">
        <v>112</v>
      </c>
      <c r="B1014" t="s">
        <v>508</v>
      </c>
      <c r="C1014" s="10">
        <v>0.71279999999999999</v>
      </c>
    </row>
    <row r="1015" spans="1:3" x14ac:dyDescent="0.3">
      <c r="A1015" t="s">
        <v>112</v>
      </c>
      <c r="B1015" t="s">
        <v>915</v>
      </c>
      <c r="C1015" s="10">
        <v>0.87209999999999999</v>
      </c>
    </row>
    <row r="1016" spans="1:3" x14ac:dyDescent="0.3">
      <c r="A1016" t="s">
        <v>112</v>
      </c>
      <c r="B1016" t="s">
        <v>526</v>
      </c>
      <c r="C1016" s="10">
        <v>0.69630000000000003</v>
      </c>
    </row>
    <row r="1017" spans="1:3" x14ac:dyDescent="0.3">
      <c r="A1017" t="s">
        <v>112</v>
      </c>
      <c r="B1017" t="s">
        <v>916</v>
      </c>
      <c r="C1017" s="10">
        <v>0.87209999999999999</v>
      </c>
    </row>
    <row r="1018" spans="1:3" x14ac:dyDescent="0.3">
      <c r="A1018" t="s">
        <v>112</v>
      </c>
      <c r="B1018" t="s">
        <v>806</v>
      </c>
      <c r="C1018" s="10">
        <v>0.73370000000000002</v>
      </c>
    </row>
    <row r="1019" spans="1:3" x14ac:dyDescent="0.3">
      <c r="A1019" t="s">
        <v>112</v>
      </c>
      <c r="B1019" t="s">
        <v>917</v>
      </c>
      <c r="C1019" s="10">
        <v>0.73370000000000002</v>
      </c>
    </row>
    <row r="1020" spans="1:3" x14ac:dyDescent="0.3">
      <c r="A1020" t="s">
        <v>112</v>
      </c>
      <c r="B1020" t="s">
        <v>730</v>
      </c>
      <c r="C1020" s="10">
        <v>0.87209999999999999</v>
      </c>
    </row>
    <row r="1021" spans="1:3" x14ac:dyDescent="0.3">
      <c r="A1021" t="s">
        <v>112</v>
      </c>
      <c r="B1021" t="s">
        <v>918</v>
      </c>
      <c r="C1021" s="10">
        <v>0.87209999999999999</v>
      </c>
    </row>
    <row r="1022" spans="1:3" x14ac:dyDescent="0.3">
      <c r="A1022" t="s">
        <v>112</v>
      </c>
      <c r="B1022" t="s">
        <v>364</v>
      </c>
      <c r="C1022" s="10">
        <v>0.85000000000000009</v>
      </c>
    </row>
    <row r="1023" spans="1:3" x14ac:dyDescent="0.3">
      <c r="A1023" t="s">
        <v>112</v>
      </c>
      <c r="B1023" t="s">
        <v>919</v>
      </c>
      <c r="C1023" s="10">
        <v>0.73370000000000002</v>
      </c>
    </row>
    <row r="1024" spans="1:3" x14ac:dyDescent="0.3">
      <c r="A1024" t="s">
        <v>112</v>
      </c>
      <c r="B1024" t="s">
        <v>920</v>
      </c>
      <c r="C1024" s="10">
        <v>0.68470000000000009</v>
      </c>
    </row>
    <row r="1025" spans="1:3" x14ac:dyDescent="0.3">
      <c r="A1025" t="s">
        <v>112</v>
      </c>
      <c r="B1025" t="s">
        <v>921</v>
      </c>
      <c r="C1025" s="10">
        <v>0.68470000000000009</v>
      </c>
    </row>
    <row r="1026" spans="1:3" x14ac:dyDescent="0.3">
      <c r="A1026" t="s">
        <v>112</v>
      </c>
      <c r="B1026" t="s">
        <v>457</v>
      </c>
      <c r="C1026" s="10">
        <v>0.85530000000000006</v>
      </c>
    </row>
    <row r="1027" spans="1:3" x14ac:dyDescent="0.3">
      <c r="A1027" t="s">
        <v>112</v>
      </c>
      <c r="B1027" t="s">
        <v>922</v>
      </c>
      <c r="C1027" s="10">
        <v>0.69880000000000009</v>
      </c>
    </row>
    <row r="1028" spans="1:3" x14ac:dyDescent="0.3">
      <c r="A1028" t="s">
        <v>112</v>
      </c>
      <c r="B1028" t="s">
        <v>188</v>
      </c>
      <c r="C1028" s="10">
        <v>0.68470000000000009</v>
      </c>
    </row>
    <row r="1029" spans="1:3" x14ac:dyDescent="0.3">
      <c r="A1029" t="s">
        <v>112</v>
      </c>
      <c r="B1029" t="s">
        <v>923</v>
      </c>
      <c r="C1029" s="10">
        <v>0.71279999999999999</v>
      </c>
    </row>
    <row r="1030" spans="1:3" x14ac:dyDescent="0.3">
      <c r="A1030" t="s">
        <v>112</v>
      </c>
      <c r="B1030" t="s">
        <v>924</v>
      </c>
      <c r="C1030" s="10">
        <v>0.71279999999999999</v>
      </c>
    </row>
    <row r="1031" spans="1:3" x14ac:dyDescent="0.3">
      <c r="A1031" t="s">
        <v>112</v>
      </c>
      <c r="B1031" t="s">
        <v>432</v>
      </c>
      <c r="C1031" s="10">
        <v>0.87209999999999999</v>
      </c>
    </row>
    <row r="1032" spans="1:3" x14ac:dyDescent="0.3">
      <c r="A1032" t="s">
        <v>112</v>
      </c>
      <c r="B1032" t="s">
        <v>194</v>
      </c>
      <c r="C1032" s="10">
        <v>0.73370000000000002</v>
      </c>
    </row>
    <row r="1033" spans="1:3" x14ac:dyDescent="0.3">
      <c r="A1033" t="s">
        <v>112</v>
      </c>
      <c r="B1033" t="s">
        <v>322</v>
      </c>
      <c r="C1033" s="10">
        <v>0.85530000000000006</v>
      </c>
    </row>
    <row r="1034" spans="1:3" x14ac:dyDescent="0.3">
      <c r="A1034" t="s">
        <v>112</v>
      </c>
      <c r="B1034" t="s">
        <v>925</v>
      </c>
      <c r="C1034" s="10">
        <v>0.87209999999999999</v>
      </c>
    </row>
    <row r="1035" spans="1:3" x14ac:dyDescent="0.3">
      <c r="A1035" t="s">
        <v>112</v>
      </c>
      <c r="B1035" t="s">
        <v>196</v>
      </c>
      <c r="C1035" s="10">
        <v>0.7399</v>
      </c>
    </row>
    <row r="1036" spans="1:3" x14ac:dyDescent="0.3">
      <c r="A1036" t="s">
        <v>112</v>
      </c>
      <c r="B1036" t="s">
        <v>197</v>
      </c>
      <c r="C1036" s="10">
        <v>0.71279999999999999</v>
      </c>
    </row>
    <row r="1037" spans="1:3" x14ac:dyDescent="0.3">
      <c r="A1037" t="s">
        <v>112</v>
      </c>
      <c r="B1037" t="s">
        <v>331</v>
      </c>
      <c r="C1037" s="10">
        <v>0.73930000000000007</v>
      </c>
    </row>
    <row r="1038" spans="1:3" x14ac:dyDescent="0.3">
      <c r="A1038" t="s">
        <v>112</v>
      </c>
      <c r="B1038" t="s">
        <v>926</v>
      </c>
      <c r="C1038" s="10">
        <v>0.71279999999999999</v>
      </c>
    </row>
    <row r="1039" spans="1:3" x14ac:dyDescent="0.3">
      <c r="A1039" t="s">
        <v>112</v>
      </c>
      <c r="B1039" t="s">
        <v>927</v>
      </c>
      <c r="C1039" s="10">
        <v>0.87209999999999999</v>
      </c>
    </row>
    <row r="1040" spans="1:3" x14ac:dyDescent="0.3">
      <c r="A1040" t="s">
        <v>112</v>
      </c>
      <c r="B1040" t="s">
        <v>928</v>
      </c>
      <c r="C1040" s="10">
        <v>0.87209999999999999</v>
      </c>
    </row>
    <row r="1041" spans="1:3" x14ac:dyDescent="0.3">
      <c r="A1041" t="s">
        <v>112</v>
      </c>
      <c r="B1041" t="s">
        <v>929</v>
      </c>
      <c r="C1041" s="10">
        <v>0.85530000000000006</v>
      </c>
    </row>
    <row r="1042" spans="1:3" x14ac:dyDescent="0.3">
      <c r="A1042" t="s">
        <v>112</v>
      </c>
      <c r="B1042" t="s">
        <v>200</v>
      </c>
      <c r="C1042" s="10">
        <v>0.85000000000000009</v>
      </c>
    </row>
    <row r="1043" spans="1:3" x14ac:dyDescent="0.3">
      <c r="A1043" t="s">
        <v>112</v>
      </c>
      <c r="B1043" t="s">
        <v>930</v>
      </c>
      <c r="C1043" s="10">
        <v>0.87209999999999999</v>
      </c>
    </row>
    <row r="1044" spans="1:3" x14ac:dyDescent="0.3">
      <c r="A1044" t="s">
        <v>112</v>
      </c>
      <c r="B1044" t="s">
        <v>395</v>
      </c>
      <c r="C1044" s="10">
        <v>0.7399</v>
      </c>
    </row>
    <row r="1045" spans="1:3" x14ac:dyDescent="0.3">
      <c r="A1045" t="s">
        <v>112</v>
      </c>
      <c r="B1045" t="s">
        <v>469</v>
      </c>
      <c r="C1045" s="10">
        <v>0.69880000000000009</v>
      </c>
    </row>
    <row r="1046" spans="1:3" x14ac:dyDescent="0.3">
      <c r="A1046" t="s">
        <v>112</v>
      </c>
      <c r="B1046" t="s">
        <v>501</v>
      </c>
      <c r="C1046" s="10">
        <v>0.87209999999999999</v>
      </c>
    </row>
    <row r="1047" spans="1:3" x14ac:dyDescent="0.3">
      <c r="A1047" t="s">
        <v>112</v>
      </c>
      <c r="B1047" t="s">
        <v>931</v>
      </c>
      <c r="C1047" s="10">
        <v>0.85000000000000009</v>
      </c>
    </row>
    <row r="1048" spans="1:3" x14ac:dyDescent="0.3">
      <c r="A1048" t="s">
        <v>112</v>
      </c>
      <c r="B1048" t="s">
        <v>932</v>
      </c>
      <c r="C1048" s="10">
        <v>0.87209999999999999</v>
      </c>
    </row>
    <row r="1049" spans="1:3" x14ac:dyDescent="0.3">
      <c r="A1049" t="s">
        <v>112</v>
      </c>
      <c r="B1049" t="s">
        <v>933</v>
      </c>
      <c r="C1049" s="10">
        <v>0.69630000000000003</v>
      </c>
    </row>
    <row r="1050" spans="1:3" x14ac:dyDescent="0.3">
      <c r="A1050" t="s">
        <v>112</v>
      </c>
      <c r="B1050" t="s">
        <v>471</v>
      </c>
      <c r="C1050" s="10">
        <v>0.71279999999999999</v>
      </c>
    </row>
    <row r="1051" spans="1:3" x14ac:dyDescent="0.3">
      <c r="A1051" t="s">
        <v>112</v>
      </c>
      <c r="B1051" t="s">
        <v>203</v>
      </c>
      <c r="C1051" s="10">
        <v>0.69630000000000003</v>
      </c>
    </row>
    <row r="1052" spans="1:3" x14ac:dyDescent="0.3">
      <c r="A1052" t="s">
        <v>112</v>
      </c>
      <c r="B1052" t="s">
        <v>447</v>
      </c>
      <c r="C1052" s="10">
        <v>0.87209999999999999</v>
      </c>
    </row>
    <row r="1053" spans="1:3" x14ac:dyDescent="0.3">
      <c r="A1053" t="s">
        <v>112</v>
      </c>
      <c r="B1053" t="s">
        <v>934</v>
      </c>
      <c r="C1053" s="10">
        <v>0.87209999999999999</v>
      </c>
    </row>
    <row r="1054" spans="1:3" x14ac:dyDescent="0.3">
      <c r="A1054" t="s">
        <v>112</v>
      </c>
      <c r="B1054" t="s">
        <v>204</v>
      </c>
      <c r="C1054" s="10">
        <v>0.71600000000000008</v>
      </c>
    </row>
    <row r="1055" spans="1:3" x14ac:dyDescent="0.3">
      <c r="A1055" t="s">
        <v>113</v>
      </c>
      <c r="B1055" t="s">
        <v>935</v>
      </c>
      <c r="C1055" s="10">
        <v>0.88780000000000003</v>
      </c>
    </row>
    <row r="1056" spans="1:3" x14ac:dyDescent="0.3">
      <c r="A1056" t="s">
        <v>113</v>
      </c>
      <c r="B1056" t="s">
        <v>799</v>
      </c>
      <c r="C1056" s="10">
        <v>0.80670000000000008</v>
      </c>
    </row>
    <row r="1057" spans="1:3" x14ac:dyDescent="0.3">
      <c r="A1057" t="s">
        <v>113</v>
      </c>
      <c r="B1057" t="s">
        <v>936</v>
      </c>
      <c r="C1057" s="10">
        <v>0.84610000000000007</v>
      </c>
    </row>
    <row r="1058" spans="1:3" x14ac:dyDescent="0.3">
      <c r="A1058" t="s">
        <v>113</v>
      </c>
      <c r="B1058" t="s">
        <v>937</v>
      </c>
      <c r="C1058" s="10">
        <v>0.99250000000000005</v>
      </c>
    </row>
    <row r="1059" spans="1:3" x14ac:dyDescent="0.3">
      <c r="A1059" t="s">
        <v>113</v>
      </c>
      <c r="B1059" t="s">
        <v>938</v>
      </c>
      <c r="C1059" s="10">
        <v>0.84610000000000007</v>
      </c>
    </row>
    <row r="1060" spans="1:3" x14ac:dyDescent="0.3">
      <c r="A1060" t="s">
        <v>113</v>
      </c>
      <c r="B1060" t="s">
        <v>939</v>
      </c>
      <c r="C1060" s="10">
        <v>0.95180000000000009</v>
      </c>
    </row>
    <row r="1061" spans="1:3" x14ac:dyDescent="0.3">
      <c r="A1061" t="s">
        <v>113</v>
      </c>
      <c r="B1061" t="s">
        <v>940</v>
      </c>
      <c r="C1061" s="10">
        <v>0.92820000000000003</v>
      </c>
    </row>
    <row r="1062" spans="1:3" x14ac:dyDescent="0.3">
      <c r="A1062" t="s">
        <v>113</v>
      </c>
      <c r="B1062" t="s">
        <v>941</v>
      </c>
      <c r="C1062" s="10">
        <v>0.84610000000000007</v>
      </c>
    </row>
    <row r="1063" spans="1:3" x14ac:dyDescent="0.3">
      <c r="A1063" t="s">
        <v>113</v>
      </c>
      <c r="B1063" t="s">
        <v>942</v>
      </c>
      <c r="C1063" s="10">
        <v>0.83810000000000007</v>
      </c>
    </row>
    <row r="1064" spans="1:3" x14ac:dyDescent="0.3">
      <c r="A1064" t="s">
        <v>113</v>
      </c>
      <c r="B1064" t="s">
        <v>943</v>
      </c>
      <c r="C1064" s="10">
        <v>0.99250000000000005</v>
      </c>
    </row>
    <row r="1065" spans="1:3" x14ac:dyDescent="0.3">
      <c r="A1065" t="s">
        <v>113</v>
      </c>
      <c r="B1065" t="s">
        <v>944</v>
      </c>
      <c r="C1065" s="10">
        <v>0.83490000000000009</v>
      </c>
    </row>
    <row r="1066" spans="1:3" x14ac:dyDescent="0.3">
      <c r="A1066" t="s">
        <v>113</v>
      </c>
      <c r="B1066" t="s">
        <v>945</v>
      </c>
      <c r="C1066" s="10">
        <v>0.83490000000000009</v>
      </c>
    </row>
    <row r="1067" spans="1:3" x14ac:dyDescent="0.3">
      <c r="A1067" t="s">
        <v>113</v>
      </c>
      <c r="B1067" t="s">
        <v>648</v>
      </c>
      <c r="C1067" s="10">
        <v>0.95180000000000009</v>
      </c>
    </row>
    <row r="1068" spans="1:3" x14ac:dyDescent="0.3">
      <c r="A1068" t="s">
        <v>113</v>
      </c>
      <c r="B1068" t="s">
        <v>946</v>
      </c>
      <c r="C1068" s="10">
        <v>0.81410000000000005</v>
      </c>
    </row>
    <row r="1069" spans="1:3" x14ac:dyDescent="0.3">
      <c r="A1069" t="s">
        <v>113</v>
      </c>
      <c r="B1069" t="s">
        <v>947</v>
      </c>
      <c r="C1069" s="10">
        <v>0.83190000000000008</v>
      </c>
    </row>
    <row r="1070" spans="1:3" x14ac:dyDescent="0.3">
      <c r="A1070" t="s">
        <v>113</v>
      </c>
      <c r="B1070" t="s">
        <v>948</v>
      </c>
      <c r="C1070" s="10">
        <v>0.80670000000000008</v>
      </c>
    </row>
    <row r="1071" spans="1:3" x14ac:dyDescent="0.3">
      <c r="A1071" t="s">
        <v>113</v>
      </c>
      <c r="B1071" t="s">
        <v>949</v>
      </c>
      <c r="C1071" s="10">
        <v>0.99250000000000005</v>
      </c>
    </row>
    <row r="1072" spans="1:3" x14ac:dyDescent="0.3">
      <c r="A1072" t="s">
        <v>113</v>
      </c>
      <c r="B1072" t="s">
        <v>307</v>
      </c>
      <c r="C1072" s="10">
        <v>0.88780000000000003</v>
      </c>
    </row>
    <row r="1073" spans="1:3" x14ac:dyDescent="0.3">
      <c r="A1073" t="s">
        <v>113</v>
      </c>
      <c r="B1073" t="s">
        <v>950</v>
      </c>
      <c r="C1073" s="10">
        <v>0.9699000000000001</v>
      </c>
    </row>
    <row r="1074" spans="1:3" x14ac:dyDescent="0.3">
      <c r="A1074" t="s">
        <v>113</v>
      </c>
      <c r="B1074" t="s">
        <v>951</v>
      </c>
      <c r="C1074" s="10">
        <v>0.84610000000000007</v>
      </c>
    </row>
    <row r="1075" spans="1:3" x14ac:dyDescent="0.3">
      <c r="A1075" t="s">
        <v>113</v>
      </c>
      <c r="B1075" t="s">
        <v>952</v>
      </c>
      <c r="C1075" s="10">
        <v>0.92820000000000003</v>
      </c>
    </row>
    <row r="1076" spans="1:3" x14ac:dyDescent="0.3">
      <c r="A1076" t="s">
        <v>113</v>
      </c>
      <c r="B1076" t="s">
        <v>953</v>
      </c>
      <c r="C1076" s="10">
        <v>0.83679999999999999</v>
      </c>
    </row>
    <row r="1077" spans="1:3" x14ac:dyDescent="0.3">
      <c r="A1077" t="s">
        <v>113</v>
      </c>
      <c r="B1077" t="s">
        <v>481</v>
      </c>
      <c r="C1077" s="10">
        <v>0.9699000000000001</v>
      </c>
    </row>
    <row r="1078" spans="1:3" x14ac:dyDescent="0.3">
      <c r="A1078" t="s">
        <v>113</v>
      </c>
      <c r="B1078" t="s">
        <v>954</v>
      </c>
      <c r="C1078" s="10">
        <v>0.9699000000000001</v>
      </c>
    </row>
    <row r="1079" spans="1:3" x14ac:dyDescent="0.3">
      <c r="A1079" t="s">
        <v>113</v>
      </c>
      <c r="B1079" t="s">
        <v>955</v>
      </c>
      <c r="C1079" s="10">
        <v>0.87730000000000008</v>
      </c>
    </row>
    <row r="1080" spans="1:3" x14ac:dyDescent="0.3">
      <c r="A1080" t="s">
        <v>113</v>
      </c>
      <c r="B1080" t="s">
        <v>278</v>
      </c>
      <c r="C1080" s="10">
        <v>0.80549999999999999</v>
      </c>
    </row>
    <row r="1081" spans="1:3" x14ac:dyDescent="0.3">
      <c r="A1081" t="s">
        <v>113</v>
      </c>
      <c r="B1081" t="s">
        <v>956</v>
      </c>
      <c r="C1081" s="10">
        <v>0.9699000000000001</v>
      </c>
    </row>
    <row r="1082" spans="1:3" x14ac:dyDescent="0.3">
      <c r="A1082" t="s">
        <v>113</v>
      </c>
      <c r="B1082" t="s">
        <v>957</v>
      </c>
      <c r="C1082" s="10">
        <v>0.9153</v>
      </c>
    </row>
    <row r="1083" spans="1:3" x14ac:dyDescent="0.3">
      <c r="A1083" t="s">
        <v>113</v>
      </c>
      <c r="B1083" t="s">
        <v>958</v>
      </c>
      <c r="C1083" s="10">
        <v>0.99250000000000005</v>
      </c>
    </row>
    <row r="1084" spans="1:3" x14ac:dyDescent="0.3">
      <c r="A1084" t="s">
        <v>113</v>
      </c>
      <c r="B1084" t="s">
        <v>959</v>
      </c>
      <c r="C1084" s="10">
        <v>0.99250000000000005</v>
      </c>
    </row>
    <row r="1085" spans="1:3" x14ac:dyDescent="0.3">
      <c r="A1085" t="s">
        <v>113</v>
      </c>
      <c r="B1085" t="s">
        <v>960</v>
      </c>
      <c r="C1085" s="10">
        <v>0.85640000000000005</v>
      </c>
    </row>
    <row r="1086" spans="1:3" x14ac:dyDescent="0.3">
      <c r="A1086" t="s">
        <v>113</v>
      </c>
      <c r="B1086" t="s">
        <v>961</v>
      </c>
      <c r="C1086" s="10">
        <v>0.84610000000000007</v>
      </c>
    </row>
    <row r="1087" spans="1:3" x14ac:dyDescent="0.3">
      <c r="A1087" t="s">
        <v>113</v>
      </c>
      <c r="B1087" t="s">
        <v>962</v>
      </c>
      <c r="C1087" s="10">
        <v>0.86180000000000001</v>
      </c>
    </row>
    <row r="1088" spans="1:3" x14ac:dyDescent="0.3">
      <c r="A1088" t="s">
        <v>113</v>
      </c>
      <c r="B1088" t="s">
        <v>963</v>
      </c>
      <c r="C1088" s="10">
        <v>0.84610000000000007</v>
      </c>
    </row>
    <row r="1089" spans="1:3" x14ac:dyDescent="0.3">
      <c r="A1089" t="s">
        <v>113</v>
      </c>
      <c r="B1089" t="s">
        <v>514</v>
      </c>
      <c r="C1089" s="10">
        <v>0.85530000000000006</v>
      </c>
    </row>
    <row r="1090" spans="1:3" x14ac:dyDescent="0.3">
      <c r="A1090" t="s">
        <v>113</v>
      </c>
      <c r="B1090" t="s">
        <v>372</v>
      </c>
      <c r="C1090" s="10">
        <v>0.99250000000000005</v>
      </c>
    </row>
    <row r="1091" spans="1:3" x14ac:dyDescent="0.3">
      <c r="A1091" t="s">
        <v>113</v>
      </c>
      <c r="B1091" t="s">
        <v>459</v>
      </c>
      <c r="C1091" s="10">
        <v>0.86180000000000001</v>
      </c>
    </row>
    <row r="1092" spans="1:3" x14ac:dyDescent="0.3">
      <c r="A1092" t="s">
        <v>113</v>
      </c>
      <c r="B1092" t="s">
        <v>964</v>
      </c>
      <c r="C1092" s="10">
        <v>0.95180000000000009</v>
      </c>
    </row>
    <row r="1093" spans="1:3" x14ac:dyDescent="0.3">
      <c r="A1093" t="s">
        <v>113</v>
      </c>
      <c r="B1093" t="s">
        <v>965</v>
      </c>
      <c r="C1093" s="10">
        <v>0.78550000000000009</v>
      </c>
    </row>
    <row r="1094" spans="1:3" x14ac:dyDescent="0.3">
      <c r="A1094" t="s">
        <v>113</v>
      </c>
      <c r="B1094" t="s">
        <v>966</v>
      </c>
      <c r="C1094" s="10">
        <v>0.80549999999999999</v>
      </c>
    </row>
    <row r="1095" spans="1:3" x14ac:dyDescent="0.3">
      <c r="A1095" t="s">
        <v>113</v>
      </c>
      <c r="B1095" t="s">
        <v>967</v>
      </c>
      <c r="C1095" s="10">
        <v>0.9699000000000001</v>
      </c>
    </row>
    <row r="1096" spans="1:3" x14ac:dyDescent="0.3">
      <c r="A1096" t="s">
        <v>113</v>
      </c>
      <c r="B1096" t="s">
        <v>968</v>
      </c>
      <c r="C1096" s="10">
        <v>0.80349999999999999</v>
      </c>
    </row>
    <row r="1097" spans="1:3" x14ac:dyDescent="0.3">
      <c r="A1097" t="s">
        <v>113</v>
      </c>
      <c r="B1097" t="s">
        <v>188</v>
      </c>
      <c r="C1097" s="10">
        <v>0.85530000000000006</v>
      </c>
    </row>
    <row r="1098" spans="1:3" x14ac:dyDescent="0.3">
      <c r="A1098" t="s">
        <v>113</v>
      </c>
      <c r="B1098" t="s">
        <v>428</v>
      </c>
      <c r="C1098" s="10">
        <v>0.9738</v>
      </c>
    </row>
    <row r="1099" spans="1:3" x14ac:dyDescent="0.3">
      <c r="A1099" t="s">
        <v>113</v>
      </c>
      <c r="B1099" t="s">
        <v>375</v>
      </c>
      <c r="C1099" s="10">
        <v>0.81410000000000005</v>
      </c>
    </row>
    <row r="1100" spans="1:3" x14ac:dyDescent="0.3">
      <c r="A1100" t="s">
        <v>113</v>
      </c>
      <c r="B1100" t="s">
        <v>969</v>
      </c>
      <c r="C1100" s="10">
        <v>0.9699000000000001</v>
      </c>
    </row>
    <row r="1101" spans="1:3" x14ac:dyDescent="0.3">
      <c r="A1101" t="s">
        <v>113</v>
      </c>
      <c r="B1101" t="s">
        <v>431</v>
      </c>
      <c r="C1101" s="10">
        <v>0.84610000000000007</v>
      </c>
    </row>
    <row r="1102" spans="1:3" x14ac:dyDescent="0.3">
      <c r="A1102" t="s">
        <v>113</v>
      </c>
      <c r="B1102" t="s">
        <v>970</v>
      </c>
      <c r="C1102" s="10">
        <v>0.92820000000000003</v>
      </c>
    </row>
    <row r="1103" spans="1:3" x14ac:dyDescent="0.3">
      <c r="A1103" t="s">
        <v>113</v>
      </c>
      <c r="B1103" t="s">
        <v>378</v>
      </c>
      <c r="C1103" s="10">
        <v>0.99250000000000005</v>
      </c>
    </row>
    <row r="1104" spans="1:3" x14ac:dyDescent="0.3">
      <c r="A1104" t="s">
        <v>113</v>
      </c>
      <c r="B1104" t="s">
        <v>971</v>
      </c>
      <c r="C1104" s="10">
        <v>0.83679999999999999</v>
      </c>
    </row>
    <row r="1105" spans="1:3" x14ac:dyDescent="0.3">
      <c r="A1105" t="s">
        <v>113</v>
      </c>
      <c r="B1105" t="s">
        <v>972</v>
      </c>
      <c r="C1105" s="10">
        <v>0.83679999999999999</v>
      </c>
    </row>
    <row r="1106" spans="1:3" x14ac:dyDescent="0.3">
      <c r="A1106" t="s">
        <v>113</v>
      </c>
      <c r="B1106" t="s">
        <v>323</v>
      </c>
      <c r="C1106" s="10">
        <v>0.83660000000000001</v>
      </c>
    </row>
    <row r="1107" spans="1:3" x14ac:dyDescent="0.3">
      <c r="A1107" t="s">
        <v>113</v>
      </c>
      <c r="B1107" t="s">
        <v>973</v>
      </c>
      <c r="C1107" s="10">
        <v>0.9153</v>
      </c>
    </row>
    <row r="1108" spans="1:3" x14ac:dyDescent="0.3">
      <c r="A1108" t="s">
        <v>113</v>
      </c>
      <c r="B1108" t="s">
        <v>769</v>
      </c>
      <c r="C1108" s="10">
        <v>0.84610000000000007</v>
      </c>
    </row>
    <row r="1109" spans="1:3" x14ac:dyDescent="0.3">
      <c r="A1109" t="s">
        <v>113</v>
      </c>
      <c r="B1109" t="s">
        <v>602</v>
      </c>
      <c r="C1109" s="10">
        <v>0.83660000000000001</v>
      </c>
    </row>
    <row r="1110" spans="1:3" x14ac:dyDescent="0.3">
      <c r="A1110" t="s">
        <v>113</v>
      </c>
      <c r="B1110" t="s">
        <v>196</v>
      </c>
      <c r="C1110" s="10">
        <v>0.99250000000000005</v>
      </c>
    </row>
    <row r="1111" spans="1:3" x14ac:dyDescent="0.3">
      <c r="A1111" t="s">
        <v>113</v>
      </c>
      <c r="B1111" t="s">
        <v>974</v>
      </c>
      <c r="C1111" s="10">
        <v>0.94580000000000009</v>
      </c>
    </row>
    <row r="1112" spans="1:3" x14ac:dyDescent="0.3">
      <c r="A1112" t="s">
        <v>113</v>
      </c>
      <c r="B1112" t="s">
        <v>521</v>
      </c>
      <c r="C1112" s="10">
        <v>0.80670000000000008</v>
      </c>
    </row>
    <row r="1113" spans="1:3" x14ac:dyDescent="0.3">
      <c r="A1113" t="s">
        <v>113</v>
      </c>
      <c r="B1113" t="s">
        <v>248</v>
      </c>
      <c r="C1113" s="10">
        <v>0.85530000000000006</v>
      </c>
    </row>
    <row r="1114" spans="1:3" x14ac:dyDescent="0.3">
      <c r="A1114" t="s">
        <v>113</v>
      </c>
      <c r="B1114" t="s">
        <v>975</v>
      </c>
      <c r="C1114" s="10">
        <v>0.9738</v>
      </c>
    </row>
    <row r="1115" spans="1:3" x14ac:dyDescent="0.3">
      <c r="A1115" t="s">
        <v>113</v>
      </c>
      <c r="B1115" t="s">
        <v>976</v>
      </c>
      <c r="C1115" s="10">
        <v>0.80670000000000008</v>
      </c>
    </row>
    <row r="1116" spans="1:3" x14ac:dyDescent="0.3">
      <c r="A1116" t="s">
        <v>113</v>
      </c>
      <c r="B1116" t="s">
        <v>977</v>
      </c>
      <c r="C1116" s="10">
        <v>0.80670000000000008</v>
      </c>
    </row>
    <row r="1117" spans="1:3" x14ac:dyDescent="0.3">
      <c r="A1117" t="s">
        <v>113</v>
      </c>
      <c r="B1117" t="s">
        <v>927</v>
      </c>
      <c r="C1117" s="10">
        <v>0.83490000000000009</v>
      </c>
    </row>
    <row r="1118" spans="1:3" x14ac:dyDescent="0.3">
      <c r="A1118" t="s">
        <v>113</v>
      </c>
      <c r="B1118" t="s">
        <v>978</v>
      </c>
      <c r="C1118" s="10">
        <v>0.9699000000000001</v>
      </c>
    </row>
    <row r="1119" spans="1:3" x14ac:dyDescent="0.3">
      <c r="A1119" t="s">
        <v>113</v>
      </c>
      <c r="B1119" t="s">
        <v>979</v>
      </c>
      <c r="C1119" s="10">
        <v>0.86180000000000001</v>
      </c>
    </row>
    <row r="1120" spans="1:3" x14ac:dyDescent="0.3">
      <c r="A1120" t="s">
        <v>113</v>
      </c>
      <c r="B1120" t="s">
        <v>980</v>
      </c>
      <c r="C1120" s="10">
        <v>0.94580000000000009</v>
      </c>
    </row>
    <row r="1121" spans="1:3" x14ac:dyDescent="0.3">
      <c r="A1121" t="s">
        <v>113</v>
      </c>
      <c r="B1121" t="s">
        <v>930</v>
      </c>
      <c r="C1121" s="10">
        <v>0.84160000000000001</v>
      </c>
    </row>
    <row r="1122" spans="1:3" x14ac:dyDescent="0.3">
      <c r="A1122" t="s">
        <v>113</v>
      </c>
      <c r="B1122" t="s">
        <v>981</v>
      </c>
      <c r="C1122" s="10">
        <v>0.80349999999999999</v>
      </c>
    </row>
    <row r="1123" spans="1:3" x14ac:dyDescent="0.3">
      <c r="A1123" t="s">
        <v>113</v>
      </c>
      <c r="B1123" t="s">
        <v>982</v>
      </c>
      <c r="C1123" s="10">
        <v>0.9738</v>
      </c>
    </row>
    <row r="1124" spans="1:3" x14ac:dyDescent="0.3">
      <c r="A1124" t="s">
        <v>113</v>
      </c>
      <c r="B1124" t="s">
        <v>983</v>
      </c>
      <c r="C1124" s="10">
        <v>0.81410000000000005</v>
      </c>
    </row>
    <row r="1125" spans="1:3" x14ac:dyDescent="0.3">
      <c r="A1125" t="s">
        <v>113</v>
      </c>
      <c r="B1125" t="s">
        <v>984</v>
      </c>
      <c r="C1125" s="10">
        <v>0.80349999999999999</v>
      </c>
    </row>
    <row r="1126" spans="1:3" x14ac:dyDescent="0.3">
      <c r="A1126" t="s">
        <v>113</v>
      </c>
      <c r="B1126" t="s">
        <v>985</v>
      </c>
      <c r="C1126" s="10">
        <v>0.95180000000000009</v>
      </c>
    </row>
    <row r="1127" spans="1:3" x14ac:dyDescent="0.3">
      <c r="A1127" t="s">
        <v>113</v>
      </c>
      <c r="B1127" t="s">
        <v>986</v>
      </c>
      <c r="C1127" s="10">
        <v>0.86180000000000001</v>
      </c>
    </row>
    <row r="1128" spans="1:3" x14ac:dyDescent="0.3">
      <c r="A1128" t="s">
        <v>113</v>
      </c>
      <c r="B1128" t="s">
        <v>987</v>
      </c>
      <c r="C1128" s="10">
        <v>0.85640000000000005</v>
      </c>
    </row>
    <row r="1129" spans="1:3" x14ac:dyDescent="0.3">
      <c r="A1129" t="s">
        <v>113</v>
      </c>
      <c r="B1129" t="s">
        <v>988</v>
      </c>
      <c r="C1129" s="10">
        <v>0.99250000000000005</v>
      </c>
    </row>
    <row r="1130" spans="1:3" x14ac:dyDescent="0.3">
      <c r="A1130" t="s">
        <v>113</v>
      </c>
      <c r="B1130" t="s">
        <v>989</v>
      </c>
      <c r="C1130" s="10">
        <v>0.77670000000000006</v>
      </c>
    </row>
    <row r="1131" spans="1:3" x14ac:dyDescent="0.3">
      <c r="A1131" t="s">
        <v>113</v>
      </c>
      <c r="B1131" t="s">
        <v>990</v>
      </c>
      <c r="C1131" s="10">
        <v>0.88780000000000003</v>
      </c>
    </row>
    <row r="1132" spans="1:3" x14ac:dyDescent="0.3">
      <c r="A1132" t="s">
        <v>113</v>
      </c>
      <c r="B1132" t="s">
        <v>447</v>
      </c>
      <c r="C1132" s="10">
        <v>0.95180000000000009</v>
      </c>
    </row>
    <row r="1133" spans="1:3" x14ac:dyDescent="0.3">
      <c r="A1133" t="s">
        <v>113</v>
      </c>
      <c r="B1133" t="s">
        <v>934</v>
      </c>
      <c r="C1133" s="10">
        <v>0.84610000000000007</v>
      </c>
    </row>
    <row r="1134" spans="1:3" x14ac:dyDescent="0.3">
      <c r="A1134" t="s">
        <v>113</v>
      </c>
      <c r="B1134" t="s">
        <v>991</v>
      </c>
      <c r="C1134" s="10">
        <v>0.9738</v>
      </c>
    </row>
    <row r="1135" spans="1:3" x14ac:dyDescent="0.3">
      <c r="A1135" t="s">
        <v>113</v>
      </c>
      <c r="B1135" t="s">
        <v>204</v>
      </c>
      <c r="C1135" s="10">
        <v>0.81880000000000008</v>
      </c>
    </row>
    <row r="1136" spans="1:3" x14ac:dyDescent="0.3">
      <c r="A1136" t="s">
        <v>114</v>
      </c>
      <c r="B1136" t="s">
        <v>992</v>
      </c>
      <c r="C1136" s="10">
        <v>0.91810000000000003</v>
      </c>
    </row>
    <row r="1137" spans="1:3" x14ac:dyDescent="0.3">
      <c r="A1137" t="s">
        <v>114</v>
      </c>
      <c r="B1137" t="s">
        <v>993</v>
      </c>
      <c r="C1137" s="10">
        <v>0.94170000000000009</v>
      </c>
    </row>
    <row r="1138" spans="1:3" x14ac:dyDescent="0.3">
      <c r="A1138" t="s">
        <v>114</v>
      </c>
      <c r="B1138" t="s">
        <v>994</v>
      </c>
      <c r="C1138" s="10">
        <v>0.91810000000000003</v>
      </c>
    </row>
    <row r="1139" spans="1:3" x14ac:dyDescent="0.3">
      <c r="A1139" t="s">
        <v>114</v>
      </c>
      <c r="B1139" t="s">
        <v>995</v>
      </c>
      <c r="C1139" s="10">
        <v>0.95530000000000004</v>
      </c>
    </row>
    <row r="1140" spans="1:3" x14ac:dyDescent="0.3">
      <c r="A1140" t="s">
        <v>114</v>
      </c>
      <c r="B1140" t="s">
        <v>197</v>
      </c>
      <c r="C1140" s="10">
        <v>0.91810000000000003</v>
      </c>
    </row>
    <row r="1141" spans="1:3" x14ac:dyDescent="0.3">
      <c r="A1141" t="s">
        <v>114</v>
      </c>
      <c r="B1141" t="s">
        <v>996</v>
      </c>
      <c r="C1141" s="10">
        <v>0.97570000000000001</v>
      </c>
    </row>
    <row r="1142" spans="1:3" x14ac:dyDescent="0.3">
      <c r="A1142" t="s">
        <v>114</v>
      </c>
      <c r="B1142" t="s">
        <v>997</v>
      </c>
      <c r="C1142" s="10">
        <v>0.97570000000000001</v>
      </c>
    </row>
    <row r="1143" spans="1:3" x14ac:dyDescent="0.3">
      <c r="A1143" t="s">
        <v>114</v>
      </c>
      <c r="B1143" t="s">
        <v>998</v>
      </c>
      <c r="C1143" s="10">
        <v>0.95530000000000004</v>
      </c>
    </row>
    <row r="1144" spans="1:3" x14ac:dyDescent="0.3">
      <c r="A1144" t="s">
        <v>114</v>
      </c>
      <c r="B1144" t="s">
        <v>203</v>
      </c>
      <c r="C1144" s="10">
        <v>0.97360000000000002</v>
      </c>
    </row>
    <row r="1145" spans="1:3" x14ac:dyDescent="0.3">
      <c r="A1145" t="s">
        <v>114</v>
      </c>
      <c r="B1145" t="s">
        <v>999</v>
      </c>
      <c r="C1145" s="10">
        <v>0.91810000000000003</v>
      </c>
    </row>
    <row r="1146" spans="1:3" x14ac:dyDescent="0.3">
      <c r="A1146" t="s">
        <v>114</v>
      </c>
      <c r="B1146" t="s">
        <v>204</v>
      </c>
      <c r="C1146" s="10">
        <v>0.91420000000000001</v>
      </c>
    </row>
    <row r="1147" spans="1:3" x14ac:dyDescent="0.3">
      <c r="A1147" t="s">
        <v>115</v>
      </c>
      <c r="B1147" t="s">
        <v>1000</v>
      </c>
      <c r="C1147" s="10">
        <v>0.95640000000000003</v>
      </c>
    </row>
    <row r="1148" spans="1:3" x14ac:dyDescent="0.3">
      <c r="A1148" t="s">
        <v>115</v>
      </c>
      <c r="B1148" t="s">
        <v>222</v>
      </c>
      <c r="C1148" s="10">
        <v>0.95640000000000003</v>
      </c>
    </row>
    <row r="1149" spans="1:3" x14ac:dyDescent="0.3">
      <c r="A1149" t="s">
        <v>115</v>
      </c>
      <c r="B1149" t="s">
        <v>1001</v>
      </c>
      <c r="C1149" s="10">
        <v>0.95640000000000003</v>
      </c>
    </row>
    <row r="1150" spans="1:3" x14ac:dyDescent="0.3">
      <c r="A1150" t="s">
        <v>115</v>
      </c>
      <c r="B1150" t="s">
        <v>204</v>
      </c>
      <c r="C1150" s="10">
        <v>0.95340000000000003</v>
      </c>
    </row>
    <row r="1151" spans="1:3" x14ac:dyDescent="0.3">
      <c r="A1151" t="s">
        <v>1002</v>
      </c>
      <c r="B1151" t="s">
        <v>204</v>
      </c>
      <c r="C1151" s="10">
        <v>0.55089999999999995</v>
      </c>
    </row>
    <row r="1152" spans="1:3" x14ac:dyDescent="0.3">
      <c r="A1152" t="s">
        <v>116</v>
      </c>
      <c r="B1152" t="s">
        <v>1003</v>
      </c>
      <c r="C1152" s="10">
        <v>0.93270000000000008</v>
      </c>
    </row>
    <row r="1153" spans="1:3" x14ac:dyDescent="0.3">
      <c r="A1153" t="s">
        <v>116</v>
      </c>
      <c r="B1153" t="s">
        <v>1004</v>
      </c>
      <c r="C1153" s="10">
        <v>1.0202</v>
      </c>
    </row>
    <row r="1154" spans="1:3" x14ac:dyDescent="0.3">
      <c r="A1154" t="s">
        <v>116</v>
      </c>
      <c r="B1154" t="s">
        <v>1005</v>
      </c>
      <c r="C1154" s="10">
        <v>0.94000000000000006</v>
      </c>
    </row>
    <row r="1155" spans="1:3" x14ac:dyDescent="0.3">
      <c r="A1155" t="s">
        <v>116</v>
      </c>
      <c r="B1155" t="s">
        <v>1006</v>
      </c>
      <c r="C1155" s="10">
        <v>0.88630000000000009</v>
      </c>
    </row>
    <row r="1156" spans="1:3" x14ac:dyDescent="0.3">
      <c r="A1156" t="s">
        <v>116</v>
      </c>
      <c r="B1156" t="s">
        <v>1007</v>
      </c>
      <c r="C1156" s="10">
        <v>0.88630000000000009</v>
      </c>
    </row>
    <row r="1157" spans="1:3" x14ac:dyDescent="0.3">
      <c r="A1157" t="s">
        <v>116</v>
      </c>
      <c r="B1157" t="s">
        <v>1008</v>
      </c>
      <c r="C1157" s="10">
        <v>1.0202</v>
      </c>
    </row>
    <row r="1158" spans="1:3" x14ac:dyDescent="0.3">
      <c r="A1158" t="s">
        <v>116</v>
      </c>
      <c r="B1158" t="s">
        <v>1009</v>
      </c>
      <c r="C1158" s="10">
        <v>0.96410000000000007</v>
      </c>
    </row>
    <row r="1159" spans="1:3" x14ac:dyDescent="0.3">
      <c r="A1159" t="s">
        <v>116</v>
      </c>
      <c r="B1159" t="s">
        <v>1010</v>
      </c>
      <c r="C1159" s="10">
        <v>0.88630000000000009</v>
      </c>
    </row>
    <row r="1160" spans="1:3" x14ac:dyDescent="0.3">
      <c r="A1160" t="s">
        <v>116</v>
      </c>
      <c r="B1160" t="s">
        <v>1011</v>
      </c>
      <c r="C1160" s="10">
        <v>0.85150000000000003</v>
      </c>
    </row>
    <row r="1161" spans="1:3" x14ac:dyDescent="0.3">
      <c r="A1161" t="s">
        <v>116</v>
      </c>
      <c r="B1161" t="s">
        <v>1012</v>
      </c>
      <c r="C1161" s="10">
        <v>0.69880000000000009</v>
      </c>
    </row>
    <row r="1162" spans="1:3" x14ac:dyDescent="0.3">
      <c r="A1162" t="s">
        <v>116</v>
      </c>
      <c r="B1162" t="s">
        <v>508</v>
      </c>
      <c r="C1162" s="10">
        <v>0.88630000000000009</v>
      </c>
    </row>
    <row r="1163" spans="1:3" x14ac:dyDescent="0.3">
      <c r="A1163" t="s">
        <v>116</v>
      </c>
      <c r="B1163" t="s">
        <v>1013</v>
      </c>
      <c r="C1163" s="10">
        <v>0.94000000000000006</v>
      </c>
    </row>
    <row r="1164" spans="1:3" x14ac:dyDescent="0.3">
      <c r="A1164" t="s">
        <v>116</v>
      </c>
      <c r="B1164" t="s">
        <v>1014</v>
      </c>
      <c r="C1164" s="10">
        <v>0.93270000000000008</v>
      </c>
    </row>
    <row r="1165" spans="1:3" x14ac:dyDescent="0.3">
      <c r="A1165" t="s">
        <v>116</v>
      </c>
      <c r="B1165" t="s">
        <v>1015</v>
      </c>
      <c r="C1165" s="10">
        <v>0.89080000000000004</v>
      </c>
    </row>
    <row r="1166" spans="1:3" x14ac:dyDescent="0.3">
      <c r="A1166" t="s">
        <v>116</v>
      </c>
      <c r="B1166" t="s">
        <v>1016</v>
      </c>
      <c r="C1166" s="10">
        <v>0.94000000000000006</v>
      </c>
    </row>
    <row r="1167" spans="1:3" x14ac:dyDescent="0.3">
      <c r="A1167" t="s">
        <v>116</v>
      </c>
      <c r="B1167" t="s">
        <v>353</v>
      </c>
      <c r="C1167" s="10">
        <v>1.0202</v>
      </c>
    </row>
    <row r="1168" spans="1:3" x14ac:dyDescent="0.3">
      <c r="A1168" t="s">
        <v>116</v>
      </c>
      <c r="B1168" t="s">
        <v>1017</v>
      </c>
      <c r="C1168" s="10">
        <v>0.94000000000000006</v>
      </c>
    </row>
    <row r="1169" spans="1:3" x14ac:dyDescent="0.3">
      <c r="A1169" t="s">
        <v>116</v>
      </c>
      <c r="B1169" t="s">
        <v>1018</v>
      </c>
      <c r="C1169" s="10">
        <v>0.85150000000000003</v>
      </c>
    </row>
    <row r="1170" spans="1:3" x14ac:dyDescent="0.3">
      <c r="A1170" t="s">
        <v>116</v>
      </c>
      <c r="B1170" t="s">
        <v>1019</v>
      </c>
      <c r="C1170" s="10">
        <v>1.0202</v>
      </c>
    </row>
    <row r="1171" spans="1:3" x14ac:dyDescent="0.3">
      <c r="A1171" t="s">
        <v>116</v>
      </c>
      <c r="B1171" t="s">
        <v>1020</v>
      </c>
      <c r="C1171" s="10">
        <v>0.94000000000000006</v>
      </c>
    </row>
    <row r="1172" spans="1:3" x14ac:dyDescent="0.3">
      <c r="A1172" t="s">
        <v>116</v>
      </c>
      <c r="B1172" t="s">
        <v>1021</v>
      </c>
      <c r="C1172" s="10">
        <v>1.0202</v>
      </c>
    </row>
    <row r="1173" spans="1:3" x14ac:dyDescent="0.3">
      <c r="A1173" t="s">
        <v>116</v>
      </c>
      <c r="B1173" t="s">
        <v>1022</v>
      </c>
      <c r="C1173" s="10">
        <v>1.0202</v>
      </c>
    </row>
    <row r="1174" spans="1:3" x14ac:dyDescent="0.3">
      <c r="A1174" t="s">
        <v>116</v>
      </c>
      <c r="B1174" t="s">
        <v>1023</v>
      </c>
      <c r="C1174" s="10">
        <v>1.0202</v>
      </c>
    </row>
    <row r="1175" spans="1:3" x14ac:dyDescent="0.3">
      <c r="A1175" t="s">
        <v>116</v>
      </c>
      <c r="B1175" t="s">
        <v>1024</v>
      </c>
      <c r="C1175" s="10">
        <v>1.0202</v>
      </c>
    </row>
    <row r="1176" spans="1:3" x14ac:dyDescent="0.3">
      <c r="A1176" t="s">
        <v>116</v>
      </c>
      <c r="B1176" t="s">
        <v>1025</v>
      </c>
      <c r="C1176" s="10">
        <v>0.93270000000000008</v>
      </c>
    </row>
    <row r="1177" spans="1:3" x14ac:dyDescent="0.3">
      <c r="A1177" t="s">
        <v>116</v>
      </c>
      <c r="B1177" t="s">
        <v>1026</v>
      </c>
      <c r="C1177" s="10">
        <v>0.89080000000000004</v>
      </c>
    </row>
    <row r="1178" spans="1:3" x14ac:dyDescent="0.3">
      <c r="A1178" t="s">
        <v>116</v>
      </c>
      <c r="B1178" t="s">
        <v>222</v>
      </c>
      <c r="C1178" s="10">
        <v>0.85150000000000003</v>
      </c>
    </row>
    <row r="1179" spans="1:3" x14ac:dyDescent="0.3">
      <c r="A1179" t="s">
        <v>116</v>
      </c>
      <c r="B1179" t="s">
        <v>575</v>
      </c>
      <c r="C1179" s="10">
        <v>0.89790000000000003</v>
      </c>
    </row>
    <row r="1180" spans="1:3" x14ac:dyDescent="0.3">
      <c r="A1180" t="s">
        <v>116</v>
      </c>
      <c r="B1180" t="s">
        <v>1027</v>
      </c>
      <c r="C1180" s="10">
        <v>1.0202</v>
      </c>
    </row>
    <row r="1181" spans="1:3" x14ac:dyDescent="0.3">
      <c r="A1181" t="s">
        <v>116</v>
      </c>
      <c r="B1181" t="s">
        <v>1028</v>
      </c>
      <c r="C1181" s="10">
        <v>0.86780000000000002</v>
      </c>
    </row>
    <row r="1182" spans="1:3" x14ac:dyDescent="0.3">
      <c r="A1182" t="s">
        <v>116</v>
      </c>
      <c r="B1182" t="s">
        <v>681</v>
      </c>
      <c r="C1182" s="10">
        <v>0.89080000000000004</v>
      </c>
    </row>
    <row r="1183" spans="1:3" x14ac:dyDescent="0.3">
      <c r="A1183" t="s">
        <v>116</v>
      </c>
      <c r="B1183" t="s">
        <v>1029</v>
      </c>
      <c r="C1183" s="10">
        <v>0.94000000000000006</v>
      </c>
    </row>
    <row r="1184" spans="1:3" x14ac:dyDescent="0.3">
      <c r="A1184" t="s">
        <v>116</v>
      </c>
      <c r="B1184" t="s">
        <v>184</v>
      </c>
      <c r="C1184" s="10">
        <v>0.93270000000000008</v>
      </c>
    </row>
    <row r="1185" spans="1:3" x14ac:dyDescent="0.3">
      <c r="A1185" t="s">
        <v>116</v>
      </c>
      <c r="B1185" t="s">
        <v>1030</v>
      </c>
      <c r="C1185" s="10">
        <v>0.89080000000000004</v>
      </c>
    </row>
    <row r="1186" spans="1:3" x14ac:dyDescent="0.3">
      <c r="A1186" t="s">
        <v>116</v>
      </c>
      <c r="B1186" t="s">
        <v>1031</v>
      </c>
      <c r="C1186" s="10">
        <v>0.94000000000000006</v>
      </c>
    </row>
    <row r="1187" spans="1:3" x14ac:dyDescent="0.3">
      <c r="A1187" t="s">
        <v>116</v>
      </c>
      <c r="B1187" t="s">
        <v>1032</v>
      </c>
      <c r="C1187" s="10">
        <v>0.93770000000000009</v>
      </c>
    </row>
    <row r="1188" spans="1:3" x14ac:dyDescent="0.3">
      <c r="A1188" t="s">
        <v>116</v>
      </c>
      <c r="B1188" t="s">
        <v>1033</v>
      </c>
      <c r="C1188" s="10">
        <v>0.94000000000000006</v>
      </c>
    </row>
    <row r="1189" spans="1:3" x14ac:dyDescent="0.3">
      <c r="A1189" t="s">
        <v>116</v>
      </c>
      <c r="B1189" t="s">
        <v>1034</v>
      </c>
      <c r="C1189" s="10">
        <v>0.94000000000000006</v>
      </c>
    </row>
    <row r="1190" spans="1:3" x14ac:dyDescent="0.3">
      <c r="A1190" t="s">
        <v>116</v>
      </c>
      <c r="B1190" t="s">
        <v>1035</v>
      </c>
      <c r="C1190" s="10">
        <v>0.89080000000000004</v>
      </c>
    </row>
    <row r="1191" spans="1:3" x14ac:dyDescent="0.3">
      <c r="A1191" t="s">
        <v>116</v>
      </c>
      <c r="B1191" t="s">
        <v>1036</v>
      </c>
      <c r="C1191" s="10">
        <v>0.89080000000000004</v>
      </c>
    </row>
    <row r="1192" spans="1:3" x14ac:dyDescent="0.3">
      <c r="A1192" t="s">
        <v>116</v>
      </c>
      <c r="B1192" t="s">
        <v>1037</v>
      </c>
      <c r="C1192" s="10">
        <v>0.94000000000000006</v>
      </c>
    </row>
    <row r="1193" spans="1:3" x14ac:dyDescent="0.3">
      <c r="A1193" t="s">
        <v>116</v>
      </c>
      <c r="B1193" t="s">
        <v>1038</v>
      </c>
      <c r="C1193" s="10">
        <v>0.94000000000000006</v>
      </c>
    </row>
    <row r="1194" spans="1:3" x14ac:dyDescent="0.3">
      <c r="A1194" t="s">
        <v>116</v>
      </c>
      <c r="B1194" t="s">
        <v>1039</v>
      </c>
      <c r="C1194" s="10">
        <v>1.0202</v>
      </c>
    </row>
    <row r="1195" spans="1:3" x14ac:dyDescent="0.3">
      <c r="A1195" t="s">
        <v>116</v>
      </c>
      <c r="B1195" t="s">
        <v>1040</v>
      </c>
      <c r="C1195" s="10">
        <v>0.88630000000000009</v>
      </c>
    </row>
    <row r="1196" spans="1:3" x14ac:dyDescent="0.3">
      <c r="A1196" t="s">
        <v>116</v>
      </c>
      <c r="B1196" t="s">
        <v>194</v>
      </c>
      <c r="C1196" s="10">
        <v>1.0202</v>
      </c>
    </row>
    <row r="1197" spans="1:3" x14ac:dyDescent="0.3">
      <c r="A1197" t="s">
        <v>116</v>
      </c>
      <c r="B1197" t="s">
        <v>1041</v>
      </c>
      <c r="C1197" s="10">
        <v>1.0202</v>
      </c>
    </row>
    <row r="1198" spans="1:3" x14ac:dyDescent="0.3">
      <c r="A1198" t="s">
        <v>116</v>
      </c>
      <c r="B1198" t="s">
        <v>1042</v>
      </c>
      <c r="C1198" s="10">
        <v>1.0202</v>
      </c>
    </row>
    <row r="1199" spans="1:3" x14ac:dyDescent="0.3">
      <c r="A1199" t="s">
        <v>116</v>
      </c>
      <c r="B1199" t="s">
        <v>1043</v>
      </c>
      <c r="C1199" s="10">
        <v>0.89080000000000004</v>
      </c>
    </row>
    <row r="1200" spans="1:3" x14ac:dyDescent="0.3">
      <c r="A1200" t="s">
        <v>116</v>
      </c>
      <c r="B1200" t="s">
        <v>196</v>
      </c>
      <c r="C1200" s="10">
        <v>0.86780000000000002</v>
      </c>
    </row>
    <row r="1201" spans="1:3" x14ac:dyDescent="0.3">
      <c r="A1201" t="s">
        <v>116</v>
      </c>
      <c r="B1201" t="s">
        <v>1044</v>
      </c>
      <c r="C1201" s="10">
        <v>0.93270000000000008</v>
      </c>
    </row>
    <row r="1202" spans="1:3" x14ac:dyDescent="0.3">
      <c r="A1202" t="s">
        <v>116</v>
      </c>
      <c r="B1202" t="s">
        <v>1045</v>
      </c>
      <c r="C1202" s="10">
        <v>0.94000000000000006</v>
      </c>
    </row>
    <row r="1203" spans="1:3" x14ac:dyDescent="0.3">
      <c r="A1203" t="s">
        <v>116</v>
      </c>
      <c r="B1203" t="s">
        <v>1046</v>
      </c>
      <c r="C1203" s="10">
        <v>0.89080000000000004</v>
      </c>
    </row>
    <row r="1204" spans="1:3" x14ac:dyDescent="0.3">
      <c r="A1204" t="s">
        <v>116</v>
      </c>
      <c r="B1204" t="s">
        <v>1047</v>
      </c>
      <c r="C1204" s="10">
        <v>0.89080000000000004</v>
      </c>
    </row>
    <row r="1205" spans="1:3" x14ac:dyDescent="0.3">
      <c r="A1205" t="s">
        <v>116</v>
      </c>
      <c r="B1205" t="s">
        <v>1048</v>
      </c>
      <c r="C1205" s="10">
        <v>0.94000000000000006</v>
      </c>
    </row>
    <row r="1206" spans="1:3" x14ac:dyDescent="0.3">
      <c r="A1206" t="s">
        <v>116</v>
      </c>
      <c r="B1206" t="s">
        <v>1049</v>
      </c>
      <c r="C1206" s="10">
        <v>0.89080000000000004</v>
      </c>
    </row>
    <row r="1207" spans="1:3" x14ac:dyDescent="0.3">
      <c r="A1207" t="s">
        <v>116</v>
      </c>
      <c r="B1207" t="s">
        <v>1050</v>
      </c>
      <c r="C1207" s="10">
        <v>0.89080000000000004</v>
      </c>
    </row>
    <row r="1208" spans="1:3" x14ac:dyDescent="0.3">
      <c r="A1208" t="s">
        <v>116</v>
      </c>
      <c r="B1208" t="s">
        <v>1051</v>
      </c>
      <c r="C1208" s="10">
        <v>0.94000000000000006</v>
      </c>
    </row>
    <row r="1209" spans="1:3" x14ac:dyDescent="0.3">
      <c r="A1209" t="s">
        <v>116</v>
      </c>
      <c r="B1209" t="s">
        <v>1052</v>
      </c>
      <c r="C1209" s="10">
        <v>0.94000000000000006</v>
      </c>
    </row>
    <row r="1210" spans="1:3" x14ac:dyDescent="0.3">
      <c r="A1210" t="s">
        <v>116</v>
      </c>
      <c r="B1210" t="s">
        <v>1053</v>
      </c>
      <c r="C1210" s="10">
        <v>1.0202</v>
      </c>
    </row>
    <row r="1211" spans="1:3" x14ac:dyDescent="0.3">
      <c r="A1211" t="s">
        <v>116</v>
      </c>
      <c r="B1211" t="s">
        <v>231</v>
      </c>
      <c r="C1211" s="10">
        <v>0.86780000000000002</v>
      </c>
    </row>
    <row r="1212" spans="1:3" x14ac:dyDescent="0.3">
      <c r="A1212" t="s">
        <v>116</v>
      </c>
      <c r="B1212" t="s">
        <v>1054</v>
      </c>
      <c r="C1212" s="10">
        <v>0.86780000000000002</v>
      </c>
    </row>
    <row r="1213" spans="1:3" x14ac:dyDescent="0.3">
      <c r="A1213" t="s">
        <v>116</v>
      </c>
      <c r="B1213" t="s">
        <v>1055</v>
      </c>
      <c r="C1213" s="10">
        <v>1.0202</v>
      </c>
    </row>
    <row r="1214" spans="1:3" x14ac:dyDescent="0.3">
      <c r="A1214" t="s">
        <v>116</v>
      </c>
      <c r="B1214" t="s">
        <v>1056</v>
      </c>
      <c r="C1214" s="10">
        <v>0.94000000000000006</v>
      </c>
    </row>
    <row r="1215" spans="1:3" x14ac:dyDescent="0.3">
      <c r="A1215" t="s">
        <v>116</v>
      </c>
      <c r="B1215" t="s">
        <v>1057</v>
      </c>
      <c r="C1215" s="10">
        <v>0.85150000000000003</v>
      </c>
    </row>
    <row r="1216" spans="1:3" x14ac:dyDescent="0.3">
      <c r="A1216" t="s">
        <v>116</v>
      </c>
      <c r="B1216" t="s">
        <v>1058</v>
      </c>
      <c r="C1216" s="10">
        <v>0.85150000000000003</v>
      </c>
    </row>
    <row r="1217" spans="1:3" x14ac:dyDescent="0.3">
      <c r="A1217" t="s">
        <v>116</v>
      </c>
      <c r="B1217" t="s">
        <v>674</v>
      </c>
      <c r="C1217" s="10">
        <v>0.93770000000000009</v>
      </c>
    </row>
    <row r="1218" spans="1:3" x14ac:dyDescent="0.3">
      <c r="A1218" t="s">
        <v>116</v>
      </c>
      <c r="B1218" t="s">
        <v>1059</v>
      </c>
      <c r="C1218" s="10">
        <v>0.85150000000000003</v>
      </c>
    </row>
    <row r="1219" spans="1:3" x14ac:dyDescent="0.3">
      <c r="A1219" t="s">
        <v>116</v>
      </c>
      <c r="B1219" t="s">
        <v>487</v>
      </c>
      <c r="C1219" s="10">
        <v>0.69880000000000009</v>
      </c>
    </row>
    <row r="1220" spans="1:3" x14ac:dyDescent="0.3">
      <c r="A1220" t="s">
        <v>116</v>
      </c>
      <c r="B1220" t="s">
        <v>1060</v>
      </c>
      <c r="C1220" s="10">
        <v>0.89080000000000004</v>
      </c>
    </row>
    <row r="1221" spans="1:3" x14ac:dyDescent="0.3">
      <c r="A1221" t="s">
        <v>116</v>
      </c>
      <c r="B1221" t="s">
        <v>1061</v>
      </c>
      <c r="C1221" s="10">
        <v>1.0202</v>
      </c>
    </row>
    <row r="1222" spans="1:3" x14ac:dyDescent="0.3">
      <c r="A1222" t="s">
        <v>116</v>
      </c>
      <c r="B1222" t="s">
        <v>1062</v>
      </c>
      <c r="C1222" s="10">
        <v>1.0202</v>
      </c>
    </row>
    <row r="1223" spans="1:3" x14ac:dyDescent="0.3">
      <c r="A1223" t="s">
        <v>116</v>
      </c>
      <c r="B1223" t="s">
        <v>1063</v>
      </c>
      <c r="C1223" s="10">
        <v>0.96410000000000007</v>
      </c>
    </row>
    <row r="1224" spans="1:3" x14ac:dyDescent="0.3">
      <c r="A1224" t="s">
        <v>116</v>
      </c>
      <c r="B1224" t="s">
        <v>1064</v>
      </c>
      <c r="C1224" s="10">
        <v>0.89080000000000004</v>
      </c>
    </row>
    <row r="1225" spans="1:3" x14ac:dyDescent="0.3">
      <c r="A1225" t="s">
        <v>116</v>
      </c>
      <c r="B1225" t="s">
        <v>296</v>
      </c>
      <c r="C1225" s="10">
        <v>0.94000000000000006</v>
      </c>
    </row>
    <row r="1226" spans="1:3" x14ac:dyDescent="0.3">
      <c r="A1226" t="s">
        <v>116</v>
      </c>
      <c r="B1226" t="s">
        <v>1065</v>
      </c>
      <c r="C1226" s="10">
        <v>0.89080000000000004</v>
      </c>
    </row>
    <row r="1227" spans="1:3" x14ac:dyDescent="0.3">
      <c r="A1227" t="s">
        <v>116</v>
      </c>
      <c r="B1227" t="s">
        <v>475</v>
      </c>
      <c r="C1227" s="10">
        <v>1.0202</v>
      </c>
    </row>
    <row r="1228" spans="1:3" x14ac:dyDescent="0.3">
      <c r="A1228" t="s">
        <v>116</v>
      </c>
      <c r="B1228" t="s">
        <v>203</v>
      </c>
      <c r="C1228" s="10">
        <v>0.69880000000000009</v>
      </c>
    </row>
    <row r="1229" spans="1:3" x14ac:dyDescent="0.3">
      <c r="A1229" t="s">
        <v>116</v>
      </c>
      <c r="B1229" t="s">
        <v>1066</v>
      </c>
      <c r="C1229" s="10">
        <v>0.96410000000000007</v>
      </c>
    </row>
    <row r="1230" spans="1:3" x14ac:dyDescent="0.3">
      <c r="A1230" t="s">
        <v>116</v>
      </c>
      <c r="B1230" t="s">
        <v>1067</v>
      </c>
      <c r="C1230" s="10">
        <v>0.89080000000000004</v>
      </c>
    </row>
    <row r="1231" spans="1:3" x14ac:dyDescent="0.3">
      <c r="A1231" t="s">
        <v>116</v>
      </c>
      <c r="B1231" t="s">
        <v>1068</v>
      </c>
      <c r="C1231" s="10">
        <v>0.89790000000000003</v>
      </c>
    </row>
    <row r="1232" spans="1:3" x14ac:dyDescent="0.3">
      <c r="A1232" t="s">
        <v>116</v>
      </c>
      <c r="B1232" t="s">
        <v>567</v>
      </c>
      <c r="C1232" s="10">
        <v>0.89080000000000004</v>
      </c>
    </row>
    <row r="1233" spans="1:3" x14ac:dyDescent="0.3">
      <c r="A1233" t="s">
        <v>116</v>
      </c>
      <c r="B1233" t="s">
        <v>204</v>
      </c>
      <c r="C1233" s="10">
        <v>0.80570000000000008</v>
      </c>
    </row>
    <row r="1234" spans="1:3" x14ac:dyDescent="0.3">
      <c r="A1234" t="s">
        <v>117</v>
      </c>
      <c r="B1234" t="s">
        <v>1069</v>
      </c>
      <c r="C1234" s="10">
        <v>0.86350000000000005</v>
      </c>
    </row>
    <row r="1235" spans="1:3" x14ac:dyDescent="0.3">
      <c r="A1235" t="s">
        <v>117</v>
      </c>
      <c r="B1235" t="s">
        <v>216</v>
      </c>
      <c r="C1235" s="10">
        <v>0.98970000000000002</v>
      </c>
    </row>
    <row r="1236" spans="1:3" x14ac:dyDescent="0.3">
      <c r="A1236" t="s">
        <v>117</v>
      </c>
      <c r="B1236" t="s">
        <v>1070</v>
      </c>
      <c r="C1236" s="10">
        <v>0.94950000000000001</v>
      </c>
    </row>
    <row r="1237" spans="1:3" x14ac:dyDescent="0.3">
      <c r="A1237" t="s">
        <v>117</v>
      </c>
      <c r="B1237" t="s">
        <v>453</v>
      </c>
      <c r="C1237" s="10">
        <v>1.2332000000000001</v>
      </c>
    </row>
    <row r="1238" spans="1:3" x14ac:dyDescent="0.3">
      <c r="A1238" t="s">
        <v>117</v>
      </c>
      <c r="B1238" t="s">
        <v>1071</v>
      </c>
      <c r="C1238" s="10">
        <v>1.0954000000000002</v>
      </c>
    </row>
    <row r="1239" spans="1:3" x14ac:dyDescent="0.3">
      <c r="A1239" t="s">
        <v>117</v>
      </c>
      <c r="B1239" t="s">
        <v>277</v>
      </c>
      <c r="C1239" s="10">
        <v>0.94950000000000001</v>
      </c>
    </row>
    <row r="1240" spans="1:3" x14ac:dyDescent="0.3">
      <c r="A1240" t="s">
        <v>117</v>
      </c>
      <c r="B1240" t="s">
        <v>222</v>
      </c>
      <c r="C1240" s="10">
        <v>0.98970000000000002</v>
      </c>
    </row>
    <row r="1241" spans="1:3" x14ac:dyDescent="0.3">
      <c r="A1241" t="s">
        <v>117</v>
      </c>
      <c r="B1241" t="s">
        <v>1072</v>
      </c>
      <c r="C1241" s="10">
        <v>1.1851</v>
      </c>
    </row>
    <row r="1242" spans="1:3" x14ac:dyDescent="0.3">
      <c r="A1242" t="s">
        <v>117</v>
      </c>
      <c r="B1242" t="s">
        <v>1073</v>
      </c>
      <c r="C1242" s="10">
        <v>1.1455</v>
      </c>
    </row>
    <row r="1243" spans="1:3" x14ac:dyDescent="0.3">
      <c r="A1243" t="s">
        <v>117</v>
      </c>
      <c r="B1243" t="s">
        <v>1074</v>
      </c>
      <c r="C1243" s="10">
        <v>1.1563000000000001</v>
      </c>
    </row>
    <row r="1244" spans="1:3" x14ac:dyDescent="0.3">
      <c r="A1244" t="s">
        <v>117</v>
      </c>
      <c r="B1244" t="s">
        <v>1075</v>
      </c>
      <c r="C1244" s="10">
        <v>0.99180000000000001</v>
      </c>
    </row>
    <row r="1245" spans="1:3" x14ac:dyDescent="0.3">
      <c r="A1245" t="s">
        <v>117</v>
      </c>
      <c r="B1245" t="s">
        <v>1076</v>
      </c>
      <c r="C1245" s="10">
        <v>1.2332000000000001</v>
      </c>
    </row>
    <row r="1246" spans="1:3" x14ac:dyDescent="0.3">
      <c r="A1246" t="s">
        <v>117</v>
      </c>
      <c r="B1246" t="s">
        <v>1077</v>
      </c>
      <c r="C1246" s="10">
        <v>1.1851</v>
      </c>
    </row>
    <row r="1247" spans="1:3" x14ac:dyDescent="0.3">
      <c r="A1247" t="s">
        <v>117</v>
      </c>
      <c r="B1247" t="s">
        <v>1078</v>
      </c>
      <c r="C1247" s="10">
        <v>1.0976000000000001</v>
      </c>
    </row>
    <row r="1248" spans="1:3" x14ac:dyDescent="0.3">
      <c r="A1248" t="s">
        <v>117</v>
      </c>
      <c r="B1248" t="s">
        <v>1079</v>
      </c>
      <c r="C1248" s="10">
        <v>1.0976000000000001</v>
      </c>
    </row>
    <row r="1249" spans="1:3" x14ac:dyDescent="0.3">
      <c r="A1249" t="s">
        <v>117</v>
      </c>
      <c r="B1249" t="s">
        <v>1080</v>
      </c>
      <c r="C1249" s="10">
        <v>1.149</v>
      </c>
    </row>
    <row r="1250" spans="1:3" x14ac:dyDescent="0.3">
      <c r="A1250" t="s">
        <v>117</v>
      </c>
      <c r="B1250" t="s">
        <v>1081</v>
      </c>
      <c r="C1250" s="10">
        <v>1.06</v>
      </c>
    </row>
    <row r="1251" spans="1:3" x14ac:dyDescent="0.3">
      <c r="A1251" t="s">
        <v>117</v>
      </c>
      <c r="B1251" t="s">
        <v>1082</v>
      </c>
      <c r="C1251" s="10">
        <v>1.2296</v>
      </c>
    </row>
    <row r="1252" spans="1:3" x14ac:dyDescent="0.3">
      <c r="A1252" t="s">
        <v>117</v>
      </c>
      <c r="B1252" t="s">
        <v>1083</v>
      </c>
      <c r="C1252" s="10">
        <v>0.91920000000000002</v>
      </c>
    </row>
    <row r="1253" spans="1:3" x14ac:dyDescent="0.3">
      <c r="A1253" t="s">
        <v>117</v>
      </c>
      <c r="B1253" t="s">
        <v>204</v>
      </c>
      <c r="C1253" s="10">
        <v>1.0666</v>
      </c>
    </row>
    <row r="1254" spans="1:3" x14ac:dyDescent="0.3">
      <c r="A1254" t="s">
        <v>118</v>
      </c>
      <c r="B1254" t="s">
        <v>896</v>
      </c>
      <c r="C1254" s="10">
        <v>0.86780000000000002</v>
      </c>
    </row>
    <row r="1255" spans="1:3" x14ac:dyDescent="0.3">
      <c r="A1255" t="s">
        <v>118</v>
      </c>
      <c r="B1255" t="s">
        <v>419</v>
      </c>
      <c r="C1255" s="10">
        <v>0.82120000000000004</v>
      </c>
    </row>
    <row r="1256" spans="1:3" x14ac:dyDescent="0.3">
      <c r="A1256" t="s">
        <v>118</v>
      </c>
      <c r="B1256" t="s">
        <v>1084</v>
      </c>
      <c r="C1256" s="10">
        <v>0.7429</v>
      </c>
    </row>
    <row r="1257" spans="1:3" x14ac:dyDescent="0.3">
      <c r="A1257" t="s">
        <v>118</v>
      </c>
      <c r="B1257" t="s">
        <v>1085</v>
      </c>
      <c r="C1257" s="10">
        <v>0.84820000000000007</v>
      </c>
    </row>
    <row r="1258" spans="1:3" x14ac:dyDescent="0.3">
      <c r="A1258" t="s">
        <v>118</v>
      </c>
      <c r="B1258" t="s">
        <v>307</v>
      </c>
      <c r="C1258" s="10">
        <v>0.82120000000000004</v>
      </c>
    </row>
    <row r="1259" spans="1:3" x14ac:dyDescent="0.3">
      <c r="A1259" t="s">
        <v>118</v>
      </c>
      <c r="B1259" t="s">
        <v>364</v>
      </c>
      <c r="C1259" s="10">
        <v>0.79560000000000008</v>
      </c>
    </row>
    <row r="1260" spans="1:3" x14ac:dyDescent="0.3">
      <c r="A1260" t="s">
        <v>118</v>
      </c>
      <c r="B1260" t="s">
        <v>588</v>
      </c>
      <c r="C1260" s="10">
        <v>0.89790000000000003</v>
      </c>
    </row>
    <row r="1261" spans="1:3" x14ac:dyDescent="0.3">
      <c r="A1261" t="s">
        <v>118</v>
      </c>
      <c r="B1261" t="s">
        <v>458</v>
      </c>
      <c r="C1261" s="10">
        <v>0.7429</v>
      </c>
    </row>
    <row r="1262" spans="1:3" x14ac:dyDescent="0.3">
      <c r="A1262" t="s">
        <v>118</v>
      </c>
      <c r="B1262" t="s">
        <v>426</v>
      </c>
      <c r="C1262" s="10">
        <v>0.82120000000000004</v>
      </c>
    </row>
    <row r="1263" spans="1:3" x14ac:dyDescent="0.3">
      <c r="A1263" t="s">
        <v>118</v>
      </c>
      <c r="B1263" t="s">
        <v>188</v>
      </c>
      <c r="C1263" s="10">
        <v>1.0202</v>
      </c>
    </row>
    <row r="1264" spans="1:3" x14ac:dyDescent="0.3">
      <c r="A1264" t="s">
        <v>118</v>
      </c>
      <c r="B1264" t="s">
        <v>1086</v>
      </c>
      <c r="C1264" s="10">
        <v>0.82120000000000004</v>
      </c>
    </row>
    <row r="1265" spans="1:3" x14ac:dyDescent="0.3">
      <c r="A1265" t="s">
        <v>118</v>
      </c>
      <c r="B1265" t="s">
        <v>225</v>
      </c>
      <c r="C1265" s="10">
        <v>0.82120000000000004</v>
      </c>
    </row>
    <row r="1266" spans="1:3" x14ac:dyDescent="0.3">
      <c r="A1266" t="s">
        <v>118</v>
      </c>
      <c r="B1266" t="s">
        <v>434</v>
      </c>
      <c r="C1266" s="10">
        <v>0.6855</v>
      </c>
    </row>
    <row r="1267" spans="1:3" x14ac:dyDescent="0.3">
      <c r="A1267" t="s">
        <v>118</v>
      </c>
      <c r="B1267" t="s">
        <v>1087</v>
      </c>
      <c r="C1267" s="10">
        <v>0.90240000000000009</v>
      </c>
    </row>
    <row r="1268" spans="1:3" x14ac:dyDescent="0.3">
      <c r="A1268" t="s">
        <v>118</v>
      </c>
      <c r="B1268" t="s">
        <v>1088</v>
      </c>
      <c r="C1268" s="10">
        <v>0.79710000000000003</v>
      </c>
    </row>
    <row r="1269" spans="1:3" x14ac:dyDescent="0.3">
      <c r="A1269" t="s">
        <v>118</v>
      </c>
      <c r="B1269" t="s">
        <v>463</v>
      </c>
      <c r="C1269" s="10">
        <v>0.6855</v>
      </c>
    </row>
    <row r="1270" spans="1:3" x14ac:dyDescent="0.3">
      <c r="A1270" t="s">
        <v>118</v>
      </c>
      <c r="B1270" t="s">
        <v>1089</v>
      </c>
      <c r="C1270" s="10">
        <v>0.79710000000000003</v>
      </c>
    </row>
    <row r="1271" spans="1:3" x14ac:dyDescent="0.3">
      <c r="A1271" t="s">
        <v>118</v>
      </c>
      <c r="B1271" t="s">
        <v>467</v>
      </c>
      <c r="C1271" s="10">
        <v>0.84820000000000007</v>
      </c>
    </row>
    <row r="1272" spans="1:3" x14ac:dyDescent="0.3">
      <c r="A1272" t="s">
        <v>118</v>
      </c>
      <c r="B1272" t="s">
        <v>1090</v>
      </c>
      <c r="C1272" s="10">
        <v>0.79560000000000008</v>
      </c>
    </row>
    <row r="1273" spans="1:3" x14ac:dyDescent="0.3">
      <c r="A1273" t="s">
        <v>118</v>
      </c>
      <c r="B1273" t="s">
        <v>203</v>
      </c>
      <c r="C1273" s="10">
        <v>0.86780000000000002</v>
      </c>
    </row>
    <row r="1274" spans="1:3" x14ac:dyDescent="0.3">
      <c r="A1274" t="s">
        <v>118</v>
      </c>
      <c r="B1274" t="s">
        <v>610</v>
      </c>
      <c r="C1274" s="10">
        <v>0.84820000000000007</v>
      </c>
    </row>
    <row r="1275" spans="1:3" x14ac:dyDescent="0.3">
      <c r="A1275" t="s">
        <v>118</v>
      </c>
      <c r="B1275" t="s">
        <v>1091</v>
      </c>
      <c r="C1275" s="10">
        <v>0.78739999999999999</v>
      </c>
    </row>
    <row r="1276" spans="1:3" x14ac:dyDescent="0.3">
      <c r="A1276" t="s">
        <v>118</v>
      </c>
      <c r="B1276" t="s">
        <v>776</v>
      </c>
      <c r="C1276" s="10">
        <v>0.78739999999999999</v>
      </c>
    </row>
    <row r="1277" spans="1:3" x14ac:dyDescent="0.3">
      <c r="A1277" t="s">
        <v>118</v>
      </c>
      <c r="B1277" t="s">
        <v>204</v>
      </c>
      <c r="C1277" s="10">
        <v>0.71860000000000002</v>
      </c>
    </row>
    <row r="1278" spans="1:3" x14ac:dyDescent="0.3">
      <c r="A1278" t="s">
        <v>119</v>
      </c>
      <c r="B1278" t="s">
        <v>452</v>
      </c>
      <c r="C1278" s="10">
        <v>0.92760000000000009</v>
      </c>
    </row>
    <row r="1279" spans="1:3" x14ac:dyDescent="0.3">
      <c r="A1279" t="s">
        <v>119</v>
      </c>
      <c r="B1279" t="s">
        <v>1092</v>
      </c>
      <c r="C1279" s="10">
        <v>0.94410000000000005</v>
      </c>
    </row>
    <row r="1280" spans="1:3" x14ac:dyDescent="0.3">
      <c r="A1280" t="s">
        <v>119</v>
      </c>
      <c r="B1280" t="s">
        <v>1093</v>
      </c>
      <c r="C1280" s="10">
        <v>1.0486</v>
      </c>
    </row>
    <row r="1281" spans="1:3" x14ac:dyDescent="0.3">
      <c r="A1281" t="s">
        <v>119</v>
      </c>
      <c r="B1281" t="s">
        <v>356</v>
      </c>
      <c r="C1281" s="10">
        <v>1.0294000000000001</v>
      </c>
    </row>
    <row r="1282" spans="1:3" x14ac:dyDescent="0.3">
      <c r="A1282" t="s">
        <v>119</v>
      </c>
      <c r="B1282" t="s">
        <v>1094</v>
      </c>
      <c r="C1282" s="10">
        <v>1.0294000000000001</v>
      </c>
    </row>
    <row r="1283" spans="1:3" x14ac:dyDescent="0.3">
      <c r="A1283" t="s">
        <v>119</v>
      </c>
      <c r="B1283" t="s">
        <v>277</v>
      </c>
      <c r="C1283" s="10">
        <v>0.9748</v>
      </c>
    </row>
    <row r="1284" spans="1:3" x14ac:dyDescent="0.3">
      <c r="A1284" t="s">
        <v>119</v>
      </c>
      <c r="B1284" t="s">
        <v>1095</v>
      </c>
      <c r="C1284" s="10">
        <v>1.0486</v>
      </c>
    </row>
    <row r="1285" spans="1:3" x14ac:dyDescent="0.3">
      <c r="A1285" t="s">
        <v>119</v>
      </c>
      <c r="B1285" t="s">
        <v>1096</v>
      </c>
      <c r="C1285" s="10">
        <v>0.83860000000000001</v>
      </c>
    </row>
    <row r="1286" spans="1:3" x14ac:dyDescent="0.3">
      <c r="A1286" t="s">
        <v>119</v>
      </c>
      <c r="B1286" t="s">
        <v>1097</v>
      </c>
      <c r="C1286" s="10">
        <v>1.0294000000000001</v>
      </c>
    </row>
    <row r="1287" spans="1:3" x14ac:dyDescent="0.3">
      <c r="A1287" t="s">
        <v>119</v>
      </c>
      <c r="B1287" t="s">
        <v>1098</v>
      </c>
      <c r="C1287" s="10">
        <v>1.0294000000000001</v>
      </c>
    </row>
    <row r="1288" spans="1:3" x14ac:dyDescent="0.3">
      <c r="A1288" t="s">
        <v>119</v>
      </c>
      <c r="B1288" t="s">
        <v>1099</v>
      </c>
      <c r="C1288" s="10">
        <v>1.0047000000000001</v>
      </c>
    </row>
    <row r="1289" spans="1:3" x14ac:dyDescent="0.3">
      <c r="A1289" t="s">
        <v>119</v>
      </c>
      <c r="B1289" t="s">
        <v>1100</v>
      </c>
      <c r="C1289" s="10">
        <v>0.92760000000000009</v>
      </c>
    </row>
    <row r="1290" spans="1:3" x14ac:dyDescent="0.3">
      <c r="A1290" t="s">
        <v>119</v>
      </c>
      <c r="B1290" t="s">
        <v>1101</v>
      </c>
      <c r="C1290" s="10">
        <v>0.94110000000000005</v>
      </c>
    </row>
    <row r="1291" spans="1:3" x14ac:dyDescent="0.3">
      <c r="A1291" t="s">
        <v>119</v>
      </c>
      <c r="B1291" t="s">
        <v>225</v>
      </c>
      <c r="C1291" s="10">
        <v>0.89190000000000003</v>
      </c>
    </row>
    <row r="1292" spans="1:3" x14ac:dyDescent="0.3">
      <c r="A1292" t="s">
        <v>119</v>
      </c>
      <c r="B1292" t="s">
        <v>1102</v>
      </c>
      <c r="C1292" s="10">
        <v>0.89190000000000003</v>
      </c>
    </row>
    <row r="1293" spans="1:3" x14ac:dyDescent="0.3">
      <c r="A1293" t="s">
        <v>119</v>
      </c>
      <c r="B1293" t="s">
        <v>1103</v>
      </c>
      <c r="C1293" s="10">
        <v>0.96970000000000001</v>
      </c>
    </row>
    <row r="1294" spans="1:3" x14ac:dyDescent="0.3">
      <c r="A1294" t="s">
        <v>119</v>
      </c>
      <c r="B1294" t="s">
        <v>1104</v>
      </c>
      <c r="C1294" s="10">
        <v>0.92760000000000009</v>
      </c>
    </row>
    <row r="1295" spans="1:3" x14ac:dyDescent="0.3">
      <c r="A1295" t="s">
        <v>119</v>
      </c>
      <c r="B1295" t="s">
        <v>1105</v>
      </c>
      <c r="C1295" s="10">
        <v>0.94410000000000005</v>
      </c>
    </row>
    <row r="1296" spans="1:3" x14ac:dyDescent="0.3">
      <c r="A1296" t="s">
        <v>119</v>
      </c>
      <c r="B1296" t="s">
        <v>1106</v>
      </c>
      <c r="C1296" s="10">
        <v>0.96970000000000001</v>
      </c>
    </row>
    <row r="1297" spans="1:3" x14ac:dyDescent="0.3">
      <c r="A1297" t="s">
        <v>119</v>
      </c>
      <c r="B1297" t="s">
        <v>1074</v>
      </c>
      <c r="C1297" s="10">
        <v>1.0959000000000001</v>
      </c>
    </row>
    <row r="1298" spans="1:3" x14ac:dyDescent="0.3">
      <c r="A1298" t="s">
        <v>119</v>
      </c>
      <c r="B1298" t="s">
        <v>1107</v>
      </c>
      <c r="C1298" s="10">
        <v>0.95100000000000007</v>
      </c>
    </row>
    <row r="1299" spans="1:3" x14ac:dyDescent="0.3">
      <c r="A1299" t="s">
        <v>119</v>
      </c>
      <c r="B1299" t="s">
        <v>1108</v>
      </c>
      <c r="C1299" s="10">
        <v>0.90390000000000004</v>
      </c>
    </row>
    <row r="1300" spans="1:3" x14ac:dyDescent="0.3">
      <c r="A1300" t="s">
        <v>119</v>
      </c>
      <c r="B1300" t="s">
        <v>1109</v>
      </c>
      <c r="C1300" s="10">
        <v>0.93940000000000001</v>
      </c>
    </row>
    <row r="1301" spans="1:3" x14ac:dyDescent="0.3">
      <c r="A1301" t="s">
        <v>119</v>
      </c>
      <c r="B1301" t="s">
        <v>1110</v>
      </c>
      <c r="C1301" s="10">
        <v>1.0959000000000001</v>
      </c>
    </row>
    <row r="1302" spans="1:3" x14ac:dyDescent="0.3">
      <c r="A1302" t="s">
        <v>119</v>
      </c>
      <c r="B1302" t="s">
        <v>203</v>
      </c>
      <c r="C1302" s="10">
        <v>0.96970000000000001</v>
      </c>
    </row>
    <row r="1303" spans="1:3" x14ac:dyDescent="0.3">
      <c r="A1303" t="s">
        <v>119</v>
      </c>
      <c r="B1303" t="s">
        <v>1111</v>
      </c>
      <c r="C1303" s="10">
        <v>0.96970000000000001</v>
      </c>
    </row>
    <row r="1304" spans="1:3" x14ac:dyDescent="0.3">
      <c r="A1304" t="s">
        <v>119</v>
      </c>
      <c r="B1304" t="s">
        <v>448</v>
      </c>
      <c r="C1304" s="10">
        <v>0.94730000000000003</v>
      </c>
    </row>
    <row r="1305" spans="1:3" x14ac:dyDescent="0.3">
      <c r="A1305" t="s">
        <v>119</v>
      </c>
      <c r="B1305" t="s">
        <v>204</v>
      </c>
      <c r="C1305" s="10">
        <v>0.89850000000000008</v>
      </c>
    </row>
    <row r="1306" spans="1:3" x14ac:dyDescent="0.3">
      <c r="A1306" t="s">
        <v>120</v>
      </c>
      <c r="B1306" t="s">
        <v>1112</v>
      </c>
      <c r="C1306" s="10">
        <v>0.89100000000000001</v>
      </c>
    </row>
    <row r="1307" spans="1:3" x14ac:dyDescent="0.3">
      <c r="A1307" t="s">
        <v>120</v>
      </c>
      <c r="B1307" t="s">
        <v>1113</v>
      </c>
      <c r="C1307" s="10">
        <v>0.95269999999999999</v>
      </c>
    </row>
    <row r="1308" spans="1:3" x14ac:dyDescent="0.3">
      <c r="A1308" t="s">
        <v>120</v>
      </c>
      <c r="B1308" t="s">
        <v>204</v>
      </c>
      <c r="C1308" s="10">
        <v>0.93290000000000006</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24E26-D7AD-4DED-9D02-92A144A70782}">
  <dimension ref="A1:B100"/>
  <sheetViews>
    <sheetView workbookViewId="0">
      <selection activeCell="B9" sqref="B1:B1048576"/>
    </sheetView>
  </sheetViews>
  <sheetFormatPr defaultRowHeight="14.4" x14ac:dyDescent="0.3"/>
  <sheetData>
    <row r="1" spans="1:2" x14ac:dyDescent="0.3">
      <c r="A1">
        <v>1</v>
      </c>
      <c r="B1">
        <v>1</v>
      </c>
    </row>
    <row r="2" spans="1:2" x14ac:dyDescent="0.3">
      <c r="A2">
        <v>2</v>
      </c>
      <c r="B2">
        <v>1</v>
      </c>
    </row>
    <row r="3" spans="1:2" x14ac:dyDescent="0.3">
      <c r="A3">
        <v>3</v>
      </c>
      <c r="B3">
        <v>1</v>
      </c>
    </row>
    <row r="4" spans="1:2" x14ac:dyDescent="0.3">
      <c r="A4">
        <v>4</v>
      </c>
      <c r="B4">
        <v>1</v>
      </c>
    </row>
    <row r="5" spans="1:2" x14ac:dyDescent="0.3">
      <c r="A5">
        <v>5</v>
      </c>
      <c r="B5">
        <v>1</v>
      </c>
    </row>
    <row r="6" spans="1:2" x14ac:dyDescent="0.3">
      <c r="A6">
        <v>6</v>
      </c>
      <c r="B6">
        <v>1</v>
      </c>
    </row>
    <row r="7" spans="1:2" x14ac:dyDescent="0.3">
      <c r="A7">
        <v>7</v>
      </c>
      <c r="B7">
        <v>1</v>
      </c>
    </row>
    <row r="8" spans="1:2" x14ac:dyDescent="0.3">
      <c r="A8">
        <v>8</v>
      </c>
      <c r="B8">
        <v>1</v>
      </c>
    </row>
    <row r="9" spans="1:2" x14ac:dyDescent="0.3">
      <c r="A9">
        <v>9</v>
      </c>
      <c r="B9">
        <v>1</v>
      </c>
    </row>
    <row r="10" spans="1:2" x14ac:dyDescent="0.3">
      <c r="A10">
        <v>10</v>
      </c>
      <c r="B10">
        <v>1</v>
      </c>
    </row>
    <row r="11" spans="1:2" x14ac:dyDescent="0.3">
      <c r="A11">
        <v>11</v>
      </c>
      <c r="B11">
        <v>1</v>
      </c>
    </row>
    <row r="12" spans="1:2" x14ac:dyDescent="0.3">
      <c r="A12">
        <v>12</v>
      </c>
      <c r="B12">
        <v>1</v>
      </c>
    </row>
    <row r="13" spans="1:2" x14ac:dyDescent="0.3">
      <c r="A13">
        <v>13</v>
      </c>
      <c r="B13">
        <v>1</v>
      </c>
    </row>
    <row r="14" spans="1:2" x14ac:dyDescent="0.3">
      <c r="A14">
        <v>14</v>
      </c>
      <c r="B14">
        <v>1</v>
      </c>
    </row>
    <row r="15" spans="1:2" x14ac:dyDescent="0.3">
      <c r="A15">
        <v>15</v>
      </c>
      <c r="B15">
        <v>1</v>
      </c>
    </row>
    <row r="16" spans="1:2" x14ac:dyDescent="0.3">
      <c r="A16">
        <v>16</v>
      </c>
      <c r="B16">
        <v>1</v>
      </c>
    </row>
    <row r="17" spans="1:2" x14ac:dyDescent="0.3">
      <c r="A17">
        <v>17</v>
      </c>
      <c r="B17">
        <v>1</v>
      </c>
    </row>
    <row r="18" spans="1:2" x14ac:dyDescent="0.3">
      <c r="A18">
        <v>18</v>
      </c>
      <c r="B18">
        <v>1</v>
      </c>
    </row>
    <row r="19" spans="1:2" x14ac:dyDescent="0.3">
      <c r="A19">
        <v>19</v>
      </c>
      <c r="B19">
        <v>1</v>
      </c>
    </row>
    <row r="20" spans="1:2" x14ac:dyDescent="0.3">
      <c r="A20">
        <v>20</v>
      </c>
      <c r="B20">
        <v>1</v>
      </c>
    </row>
    <row r="21" spans="1:2" x14ac:dyDescent="0.3">
      <c r="A21">
        <v>21</v>
      </c>
      <c r="B21">
        <v>0.98</v>
      </c>
    </row>
    <row r="22" spans="1:2" x14ac:dyDescent="0.3">
      <c r="A22">
        <v>22</v>
      </c>
      <c r="B22">
        <v>0.98</v>
      </c>
    </row>
    <row r="23" spans="1:2" x14ac:dyDescent="0.3">
      <c r="A23">
        <v>23</v>
      </c>
      <c r="B23">
        <v>0.98</v>
      </c>
    </row>
    <row r="24" spans="1:2" x14ac:dyDescent="0.3">
      <c r="A24">
        <v>24</v>
      </c>
      <c r="B24">
        <v>0.98</v>
      </c>
    </row>
    <row r="25" spans="1:2" x14ac:dyDescent="0.3">
      <c r="A25">
        <v>25</v>
      </c>
      <c r="B25">
        <v>0.98</v>
      </c>
    </row>
    <row r="26" spans="1:2" x14ac:dyDescent="0.3">
      <c r="A26">
        <v>26</v>
      </c>
      <c r="B26">
        <v>0.98</v>
      </c>
    </row>
    <row r="27" spans="1:2" x14ac:dyDescent="0.3">
      <c r="A27">
        <v>27</v>
      </c>
      <c r="B27">
        <v>0.98</v>
      </c>
    </row>
    <row r="28" spans="1:2" x14ac:dyDescent="0.3">
      <c r="A28">
        <v>28</v>
      </c>
      <c r="B28">
        <v>0.96</v>
      </c>
    </row>
    <row r="29" spans="1:2" x14ac:dyDescent="0.3">
      <c r="A29">
        <v>29</v>
      </c>
      <c r="B29">
        <v>0.96</v>
      </c>
    </row>
    <row r="30" spans="1:2" x14ac:dyDescent="0.3">
      <c r="A30">
        <v>30</v>
      </c>
      <c r="B30">
        <v>0.96</v>
      </c>
    </row>
    <row r="31" spans="1:2" x14ac:dyDescent="0.3">
      <c r="A31">
        <v>31</v>
      </c>
      <c r="B31">
        <v>0.96</v>
      </c>
    </row>
    <row r="32" spans="1:2" x14ac:dyDescent="0.3">
      <c r="A32">
        <v>32</v>
      </c>
      <c r="B32">
        <v>0.96</v>
      </c>
    </row>
    <row r="33" spans="1:2" x14ac:dyDescent="0.3">
      <c r="A33">
        <v>33</v>
      </c>
      <c r="B33">
        <v>0.96</v>
      </c>
    </row>
    <row r="34" spans="1:2" x14ac:dyDescent="0.3">
      <c r="A34">
        <v>34</v>
      </c>
      <c r="B34">
        <v>0.96</v>
      </c>
    </row>
    <row r="35" spans="1:2" x14ac:dyDescent="0.3">
      <c r="A35">
        <v>35</v>
      </c>
      <c r="B35">
        <v>0.94</v>
      </c>
    </row>
    <row r="36" spans="1:2" x14ac:dyDescent="0.3">
      <c r="A36">
        <v>36</v>
      </c>
      <c r="B36">
        <v>0.94</v>
      </c>
    </row>
    <row r="37" spans="1:2" x14ac:dyDescent="0.3">
      <c r="A37">
        <v>37</v>
      </c>
      <c r="B37">
        <v>0.94</v>
      </c>
    </row>
    <row r="38" spans="1:2" x14ac:dyDescent="0.3">
      <c r="A38">
        <v>38</v>
      </c>
      <c r="B38">
        <v>0.94</v>
      </c>
    </row>
    <row r="39" spans="1:2" x14ac:dyDescent="0.3">
      <c r="A39">
        <v>39</v>
      </c>
      <c r="B39">
        <v>0.94</v>
      </c>
    </row>
    <row r="40" spans="1:2" x14ac:dyDescent="0.3">
      <c r="A40">
        <v>40</v>
      </c>
      <c r="B40">
        <v>0.94</v>
      </c>
    </row>
    <row r="41" spans="1:2" x14ac:dyDescent="0.3">
      <c r="A41">
        <v>41</v>
      </c>
      <c r="B41">
        <v>0.94</v>
      </c>
    </row>
    <row r="42" spans="1:2" x14ac:dyDescent="0.3">
      <c r="A42">
        <v>42</v>
      </c>
      <c r="B42">
        <v>0.91999999999999993</v>
      </c>
    </row>
    <row r="43" spans="1:2" x14ac:dyDescent="0.3">
      <c r="A43">
        <v>43</v>
      </c>
      <c r="B43">
        <v>0.91999999999999993</v>
      </c>
    </row>
    <row r="44" spans="1:2" x14ac:dyDescent="0.3">
      <c r="A44">
        <v>44</v>
      </c>
      <c r="B44">
        <v>0.91999999999999993</v>
      </c>
    </row>
    <row r="45" spans="1:2" x14ac:dyDescent="0.3">
      <c r="A45">
        <v>45</v>
      </c>
      <c r="B45">
        <v>0.91999999999999993</v>
      </c>
    </row>
    <row r="46" spans="1:2" x14ac:dyDescent="0.3">
      <c r="A46">
        <v>46</v>
      </c>
      <c r="B46">
        <v>0.91999999999999993</v>
      </c>
    </row>
    <row r="47" spans="1:2" x14ac:dyDescent="0.3">
      <c r="A47">
        <v>47</v>
      </c>
      <c r="B47">
        <v>0.91999999999999993</v>
      </c>
    </row>
    <row r="48" spans="1:2" x14ac:dyDescent="0.3">
      <c r="A48">
        <v>48</v>
      </c>
      <c r="B48">
        <v>0.91999999999999993</v>
      </c>
    </row>
    <row r="49" spans="1:2" x14ac:dyDescent="0.3">
      <c r="A49">
        <v>49</v>
      </c>
      <c r="B49">
        <v>0.89999999999999991</v>
      </c>
    </row>
    <row r="50" spans="1:2" x14ac:dyDescent="0.3">
      <c r="A50">
        <v>50</v>
      </c>
      <c r="B50">
        <v>0.89999999999999991</v>
      </c>
    </row>
    <row r="51" spans="1:2" x14ac:dyDescent="0.3">
      <c r="A51">
        <v>51</v>
      </c>
      <c r="B51">
        <v>0.89999999999999991</v>
      </c>
    </row>
    <row r="52" spans="1:2" x14ac:dyDescent="0.3">
      <c r="A52">
        <v>52</v>
      </c>
      <c r="B52">
        <v>0.89999999999999991</v>
      </c>
    </row>
    <row r="53" spans="1:2" x14ac:dyDescent="0.3">
      <c r="A53">
        <v>53</v>
      </c>
      <c r="B53">
        <v>0.89999999999999991</v>
      </c>
    </row>
    <row r="54" spans="1:2" x14ac:dyDescent="0.3">
      <c r="A54">
        <v>54</v>
      </c>
      <c r="B54">
        <v>0.89999999999999991</v>
      </c>
    </row>
    <row r="55" spans="1:2" x14ac:dyDescent="0.3">
      <c r="A55">
        <v>55</v>
      </c>
      <c r="B55">
        <v>0.89999999999999991</v>
      </c>
    </row>
    <row r="56" spans="1:2" x14ac:dyDescent="0.3">
      <c r="A56">
        <v>56</v>
      </c>
      <c r="B56">
        <v>0.87999999999999989</v>
      </c>
    </row>
    <row r="57" spans="1:2" x14ac:dyDescent="0.3">
      <c r="A57">
        <v>57</v>
      </c>
      <c r="B57">
        <v>0.87999999999999989</v>
      </c>
    </row>
    <row r="58" spans="1:2" x14ac:dyDescent="0.3">
      <c r="A58">
        <v>58</v>
      </c>
      <c r="B58">
        <v>0.87999999999999989</v>
      </c>
    </row>
    <row r="59" spans="1:2" x14ac:dyDescent="0.3">
      <c r="A59">
        <v>59</v>
      </c>
      <c r="B59">
        <v>0.87999999999999989</v>
      </c>
    </row>
    <row r="60" spans="1:2" x14ac:dyDescent="0.3">
      <c r="A60">
        <v>60</v>
      </c>
      <c r="B60">
        <v>0.87999999999999989</v>
      </c>
    </row>
    <row r="61" spans="1:2" x14ac:dyDescent="0.3">
      <c r="A61">
        <v>61</v>
      </c>
      <c r="B61">
        <v>0.87999999999999989</v>
      </c>
    </row>
    <row r="62" spans="1:2" x14ac:dyDescent="0.3">
      <c r="A62">
        <v>62</v>
      </c>
      <c r="B62">
        <v>0.87999999999999989</v>
      </c>
    </row>
    <row r="63" spans="1:2" x14ac:dyDescent="0.3">
      <c r="A63">
        <v>63</v>
      </c>
      <c r="B63">
        <v>0.85999999999999988</v>
      </c>
    </row>
    <row r="64" spans="1:2" x14ac:dyDescent="0.3">
      <c r="A64">
        <v>64</v>
      </c>
      <c r="B64">
        <v>0.85999999999999988</v>
      </c>
    </row>
    <row r="65" spans="1:2" x14ac:dyDescent="0.3">
      <c r="A65">
        <v>65</v>
      </c>
      <c r="B65">
        <v>0.85999999999999988</v>
      </c>
    </row>
    <row r="66" spans="1:2" x14ac:dyDescent="0.3">
      <c r="A66">
        <v>66</v>
      </c>
      <c r="B66">
        <v>0.85999999999999988</v>
      </c>
    </row>
    <row r="67" spans="1:2" x14ac:dyDescent="0.3">
      <c r="A67">
        <v>67</v>
      </c>
      <c r="B67">
        <v>0.85999999999999988</v>
      </c>
    </row>
    <row r="68" spans="1:2" x14ac:dyDescent="0.3">
      <c r="A68">
        <v>68</v>
      </c>
      <c r="B68">
        <v>0.85999999999999988</v>
      </c>
    </row>
    <row r="69" spans="1:2" x14ac:dyDescent="0.3">
      <c r="A69">
        <v>69</v>
      </c>
      <c r="B69">
        <v>0.85999999999999988</v>
      </c>
    </row>
    <row r="70" spans="1:2" x14ac:dyDescent="0.3">
      <c r="A70">
        <v>70</v>
      </c>
      <c r="B70">
        <v>0.83999999999999986</v>
      </c>
    </row>
    <row r="71" spans="1:2" x14ac:dyDescent="0.3">
      <c r="A71">
        <v>71</v>
      </c>
      <c r="B71">
        <v>0.83999999999999986</v>
      </c>
    </row>
    <row r="72" spans="1:2" x14ac:dyDescent="0.3">
      <c r="A72">
        <v>72</v>
      </c>
      <c r="B72">
        <v>0.83999999999999986</v>
      </c>
    </row>
    <row r="73" spans="1:2" x14ac:dyDescent="0.3">
      <c r="A73">
        <v>73</v>
      </c>
      <c r="B73">
        <v>0.83999999999999986</v>
      </c>
    </row>
    <row r="74" spans="1:2" x14ac:dyDescent="0.3">
      <c r="A74">
        <v>74</v>
      </c>
      <c r="B74">
        <v>0.83999999999999986</v>
      </c>
    </row>
    <row r="75" spans="1:2" x14ac:dyDescent="0.3">
      <c r="A75">
        <v>75</v>
      </c>
      <c r="B75">
        <v>0.83999999999999986</v>
      </c>
    </row>
    <row r="76" spans="1:2" x14ac:dyDescent="0.3">
      <c r="A76">
        <v>76</v>
      </c>
      <c r="B76">
        <v>0.83999999999999986</v>
      </c>
    </row>
    <row r="77" spans="1:2" x14ac:dyDescent="0.3">
      <c r="A77">
        <v>77</v>
      </c>
      <c r="B77">
        <v>0.81999999999999984</v>
      </c>
    </row>
    <row r="78" spans="1:2" x14ac:dyDescent="0.3">
      <c r="A78">
        <v>78</v>
      </c>
      <c r="B78">
        <v>0.81999999999999984</v>
      </c>
    </row>
    <row r="79" spans="1:2" x14ac:dyDescent="0.3">
      <c r="A79">
        <v>79</v>
      </c>
      <c r="B79">
        <v>0.81999999999999984</v>
      </c>
    </row>
    <row r="80" spans="1:2" x14ac:dyDescent="0.3">
      <c r="A80">
        <v>80</v>
      </c>
      <c r="B80">
        <v>0.81999999999999984</v>
      </c>
    </row>
    <row r="81" spans="1:2" x14ac:dyDescent="0.3">
      <c r="A81">
        <v>81</v>
      </c>
      <c r="B81">
        <v>0.81999999999999984</v>
      </c>
    </row>
    <row r="82" spans="1:2" x14ac:dyDescent="0.3">
      <c r="A82">
        <v>82</v>
      </c>
      <c r="B82">
        <v>0.81999999999999984</v>
      </c>
    </row>
    <row r="83" spans="1:2" x14ac:dyDescent="0.3">
      <c r="A83">
        <v>83</v>
      </c>
      <c r="B83">
        <v>0.81999999999999984</v>
      </c>
    </row>
    <row r="84" spans="1:2" x14ac:dyDescent="0.3">
      <c r="A84">
        <v>84</v>
      </c>
      <c r="B84">
        <v>0.79999999999999982</v>
      </c>
    </row>
    <row r="85" spans="1:2" x14ac:dyDescent="0.3">
      <c r="A85">
        <v>85</v>
      </c>
      <c r="B85">
        <v>0.79999999999999982</v>
      </c>
    </row>
    <row r="86" spans="1:2" x14ac:dyDescent="0.3">
      <c r="A86">
        <v>86</v>
      </c>
      <c r="B86">
        <v>0.79999999999999982</v>
      </c>
    </row>
    <row r="87" spans="1:2" x14ac:dyDescent="0.3">
      <c r="A87">
        <v>87</v>
      </c>
      <c r="B87">
        <v>0.79999999999999982</v>
      </c>
    </row>
    <row r="88" spans="1:2" x14ac:dyDescent="0.3">
      <c r="A88">
        <v>88</v>
      </c>
      <c r="B88">
        <v>0.79999999999999982</v>
      </c>
    </row>
    <row r="89" spans="1:2" x14ac:dyDescent="0.3">
      <c r="A89">
        <v>89</v>
      </c>
      <c r="B89">
        <v>0.79999999999999982</v>
      </c>
    </row>
    <row r="90" spans="1:2" x14ac:dyDescent="0.3">
      <c r="A90">
        <v>90</v>
      </c>
      <c r="B90">
        <v>0.79999999999999982</v>
      </c>
    </row>
    <row r="91" spans="1:2" x14ac:dyDescent="0.3">
      <c r="A91">
        <v>91</v>
      </c>
      <c r="B91">
        <v>0.7799999999999998</v>
      </c>
    </row>
    <row r="92" spans="1:2" x14ac:dyDescent="0.3">
      <c r="A92">
        <v>92</v>
      </c>
      <c r="B92">
        <v>0.7799999999999998</v>
      </c>
    </row>
    <row r="93" spans="1:2" x14ac:dyDescent="0.3">
      <c r="A93">
        <v>93</v>
      </c>
      <c r="B93">
        <v>0.7799999999999998</v>
      </c>
    </row>
    <row r="94" spans="1:2" x14ac:dyDescent="0.3">
      <c r="A94">
        <v>94</v>
      </c>
      <c r="B94">
        <v>0.7799999999999998</v>
      </c>
    </row>
    <row r="95" spans="1:2" x14ac:dyDescent="0.3">
      <c r="A95">
        <v>95</v>
      </c>
      <c r="B95">
        <v>0.7799999999999998</v>
      </c>
    </row>
    <row r="96" spans="1:2" x14ac:dyDescent="0.3">
      <c r="A96">
        <v>96</v>
      </c>
      <c r="B96">
        <v>0.7799999999999998</v>
      </c>
    </row>
    <row r="97" spans="1:2" x14ac:dyDescent="0.3">
      <c r="A97">
        <v>97</v>
      </c>
      <c r="B97">
        <v>0.7799999999999998</v>
      </c>
    </row>
    <row r="98" spans="1:2" x14ac:dyDescent="0.3">
      <c r="A98">
        <v>98</v>
      </c>
      <c r="B98">
        <v>0.75999999999999979</v>
      </c>
    </row>
    <row r="99" spans="1:2" x14ac:dyDescent="0.3">
      <c r="A99">
        <v>99</v>
      </c>
      <c r="B99">
        <v>0.75999999999999979</v>
      </c>
    </row>
    <row r="100" spans="1:2" x14ac:dyDescent="0.3">
      <c r="A100">
        <v>100</v>
      </c>
      <c r="B100">
        <v>0.75999999999999979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Read Me</vt:lpstr>
      <vt:lpstr>Rate Calculation</vt:lpstr>
      <vt:lpstr>Rates for Calc</vt:lpstr>
      <vt:lpstr>Labor Alloc. Rates</vt:lpstr>
      <vt:lpstr>Urban Adjusted Rates</vt:lpstr>
      <vt:lpstr>Rural Adjusted Rates</vt:lpstr>
      <vt:lpstr>Unadjusted Federal Rates</vt:lpstr>
      <vt:lpstr>Sheet1</vt:lpstr>
      <vt:lpstr>Therapy Factor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Clark</dc:creator>
  <cp:lastModifiedBy>Sam Clark</cp:lastModifiedBy>
  <cp:lastPrinted>2021-10-26T15:39:32Z</cp:lastPrinted>
  <dcterms:created xsi:type="dcterms:W3CDTF">2019-04-26T14:22:27Z</dcterms:created>
  <dcterms:modified xsi:type="dcterms:W3CDTF">2021-10-26T15:46:43Z</dcterms:modified>
</cp:coreProperties>
</file>